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7"/>
  </bookViews>
  <sheets>
    <sheet name="Min" sheetId="1" r:id="rId1"/>
    <sheet name="Cad" sheetId="2" r:id="rId2"/>
    <sheet name="Nat" sheetId="3" r:id="rId3"/>
    <sheet name="DD2" sheetId="4" r:id="rId4"/>
    <sheet name="Senior" sheetId="5" r:id="rId5"/>
    <sheet name="Master" sheetId="6" r:id="rId6"/>
    <sheet name="KZ2" sheetId="7" r:id="rId7"/>
    <sheet name="KZ2 M" sheetId="8" r:id="rId8"/>
    <sheet name="Vide" sheetId="9" r:id="rId9"/>
    <sheet name="Max" sheetId="10" r:id="rId10"/>
    <sheet name="Open" sheetId="11" r:id="rId11"/>
    <sheet name="X30J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3">'DD2'!$B$6</definedName>
    <definedName name="début" localSheetId="6">'KZ2'!$B$6</definedName>
    <definedName name="début" localSheetId="7">'KZ2 M'!$B$6</definedName>
    <definedName name="début" localSheetId="5">'Master'!$B$6</definedName>
    <definedName name="début" localSheetId="9">'Max'!$B$6</definedName>
    <definedName name="début" localSheetId="0">'Min'!$B$6</definedName>
    <definedName name="début" localSheetId="2">'Nat'!$B$6</definedName>
    <definedName name="début" localSheetId="10">'Open'!$B$6</definedName>
    <definedName name="début" localSheetId="12">'Paramétrage'!#REF!</definedName>
    <definedName name="début" localSheetId="4">'Senior'!$B$6</definedName>
    <definedName name="début" localSheetId="8">'Vide'!$B$6</definedName>
    <definedName name="début" localSheetId="11">'X30J'!$B$6</definedName>
    <definedName name="début">#REF!</definedName>
    <definedName name="fin" localSheetId="1">'Cad'!$AL$43</definedName>
    <definedName name="fin" localSheetId="3">'DD2'!$AL$37</definedName>
    <definedName name="fin" localSheetId="6">'KZ2'!$AL$37</definedName>
    <definedName name="fin" localSheetId="7">'KZ2 M'!$AL$37</definedName>
    <definedName name="fin" localSheetId="5">'Master'!$AL$37</definedName>
    <definedName name="fin" localSheetId="9">'Max'!$AL$37</definedName>
    <definedName name="fin" localSheetId="0">'Min'!$AL$37</definedName>
    <definedName name="fin" localSheetId="2">'Nat'!$AL$47</definedName>
    <definedName name="fin" localSheetId="10">'Open'!$AL$37</definedName>
    <definedName name="fin" localSheetId="12">'Paramétrage'!#REF!</definedName>
    <definedName name="fin" localSheetId="4">'Senior'!$AL$40</definedName>
    <definedName name="fin" localSheetId="8">'Vide'!$AL$37</definedName>
    <definedName name="fin" localSheetId="11">'X30J'!$AL$38</definedName>
    <definedName name="fin">#REF!</definedName>
    <definedName name="_xlnm.Print_Titles" localSheetId="1">'Cad'!$1:$5</definedName>
    <definedName name="_xlnm.Print_Titles" localSheetId="3">'DD2'!$1:$5</definedName>
    <definedName name="_xlnm.Print_Titles" localSheetId="6">'KZ2'!$1:$5</definedName>
    <definedName name="_xlnm.Print_Titles" localSheetId="7">'KZ2 M'!$1:$5</definedName>
    <definedName name="_xlnm.Print_Titles" localSheetId="5">'Master'!$1:$5</definedName>
    <definedName name="_xlnm.Print_Titles" localSheetId="9">'Max'!$1:$5</definedName>
    <definedName name="_xlnm.Print_Titles" localSheetId="0">'Min'!$1:$5</definedName>
    <definedName name="_xlnm.Print_Titles" localSheetId="2">'Nat'!$1:$5</definedName>
    <definedName name="_xlnm.Print_Titles" localSheetId="10">'Open'!$1:$5</definedName>
    <definedName name="_xlnm.Print_Titles" localSheetId="4">'Senior'!$1:$5</definedName>
    <definedName name="_xlnm.Print_Titles" localSheetId="8">'Vide'!$1:$5</definedName>
    <definedName name="_xlnm.Print_Titles" localSheetId="11">'X30J'!$1:$5</definedName>
    <definedName name="Liste">#REF!</definedName>
    <definedName name="Nbcourse">'Paramétrage'!$D$2</definedName>
    <definedName name="_xlnm.Print_Area" localSheetId="1">'Cad'!$A$1:$AK$43</definedName>
    <definedName name="_xlnm.Print_Area" localSheetId="3">'DD2'!$A$1:$AK$37</definedName>
    <definedName name="_xlnm.Print_Area" localSheetId="6">'KZ2'!$A$1:$AK$37</definedName>
    <definedName name="_xlnm.Print_Area" localSheetId="7">'KZ2 M'!$A$1:$AK$37</definedName>
    <definedName name="_xlnm.Print_Area" localSheetId="5">'Master'!$A$1:$AK$37</definedName>
    <definedName name="_xlnm.Print_Area" localSheetId="9">'Max'!$A$1:$AK$37</definedName>
    <definedName name="_xlnm.Print_Area" localSheetId="0">'Min'!$A$1:$AK$37</definedName>
    <definedName name="_xlnm.Print_Area" localSheetId="2">'Nat'!$A$1:$AK$47</definedName>
    <definedName name="_xlnm.Print_Area" localSheetId="10">'Open'!$A$1:$AK$37</definedName>
    <definedName name="_xlnm.Print_Area" localSheetId="12">'Paramétrage'!$A$1:$D$2</definedName>
    <definedName name="_xlnm.Print_Area" localSheetId="4">'Senior'!$A$1:$AK$40</definedName>
    <definedName name="_xlnm.Print_Area" localSheetId="8">'Vide'!$A$1:$AK$37</definedName>
    <definedName name="_xlnm.Print_Area" localSheetId="11">'X30J'!$A$1:$AK$38</definedName>
  </definedNames>
  <calcPr fullCalcOnLoad="1"/>
</workbook>
</file>

<file path=xl/sharedStrings.xml><?xml version="1.0" encoding="utf-8"?>
<sst xmlns="http://schemas.openxmlformats.org/spreadsheetml/2006/main" count="621" uniqueCount="108">
  <si>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</si>
  <si>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</si>
  <si>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</si>
  <si>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</si>
  <si>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</si>
  <si>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</si>
  <si>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</si>
  <si>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</si>
  <si>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</si>
  <si>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</si>
  <si>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</si>
  <si>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</si>
  <si>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</si>
  <si>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</si>
  <si>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</si>
  <si>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</si>
  <si>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</si>
  <si>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</si>
  <si>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</si>
  <si>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</si>
  <si>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</si>
  <si>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</si>
  <si>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</si>
  <si>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</si>
  <si>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</si>
  <si>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</si>
  <si>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Pour la course du 17 Mars , la finale ayant été annulée , les points de la Préfinale ont été doublés</t>
  </si>
  <si>
    <t>DD2</t>
  </si>
  <si>
    <t>Nationale</t>
  </si>
  <si>
    <t>KZ 2</t>
  </si>
  <si>
    <t>X30 Junior</t>
  </si>
  <si>
    <t>Open</t>
  </si>
  <si>
    <t>Senior (X30)</t>
  </si>
  <si>
    <t>Sens</t>
  </si>
  <si>
    <t>Nabal</t>
  </si>
  <si>
    <t>Lucas</t>
  </si>
  <si>
    <t>Rosny</t>
  </si>
  <si>
    <t>Giltaire</t>
  </si>
  <si>
    <t>Elyo</t>
  </si>
  <si>
    <t>Salbris</t>
  </si>
  <si>
    <t>Bretigny</t>
  </si>
  <si>
    <t>Heyert</t>
  </si>
  <si>
    <t>Théo</t>
  </si>
  <si>
    <t>Lommerange</t>
  </si>
  <si>
    <t>Thomas</t>
  </si>
  <si>
    <t>Paul</t>
  </si>
  <si>
    <t>Habrant</t>
  </si>
  <si>
    <t>Poncel</t>
  </si>
  <si>
    <t>Léo</t>
  </si>
  <si>
    <t>Melun</t>
  </si>
  <si>
    <t>Mathilde</t>
  </si>
  <si>
    <t>Enzo</t>
  </si>
  <si>
    <t>Duclos</t>
  </si>
  <si>
    <t>Thibault</t>
  </si>
  <si>
    <t>G</t>
  </si>
  <si>
    <t>Morel</t>
  </si>
  <si>
    <t>Benoit</t>
  </si>
  <si>
    <t>Legrand</t>
  </si>
  <si>
    <t>David</t>
  </si>
  <si>
    <t>Sens Trophy 2020</t>
  </si>
  <si>
    <t>Bienaimé</t>
  </si>
  <si>
    <t>Elouan</t>
  </si>
  <si>
    <t>Rouen</t>
  </si>
  <si>
    <t>Maël</t>
  </si>
  <si>
    <t>Le Marchand</t>
  </si>
  <si>
    <t>Oger</t>
  </si>
  <si>
    <t>Mia</t>
  </si>
  <si>
    <t>Lorraine Kart</t>
  </si>
  <si>
    <t>Josiaud</t>
  </si>
  <si>
    <t>San Martin</t>
  </si>
  <si>
    <t>Rafaël</t>
  </si>
  <si>
    <t>Saint Leger</t>
  </si>
  <si>
    <t>Aumaitre</t>
  </si>
  <si>
    <t>Mathis</t>
  </si>
  <si>
    <t>Edouart</t>
  </si>
  <si>
    <t>Giurca</t>
  </si>
  <si>
    <t>Stehlin</t>
  </si>
  <si>
    <t>Remy</t>
  </si>
  <si>
    <t>Loucas</t>
  </si>
  <si>
    <t>Cancela</t>
  </si>
  <si>
    <t>Mylann</t>
  </si>
  <si>
    <t>Julian</t>
  </si>
  <si>
    <t>Argeo</t>
  </si>
  <si>
    <t>Lucien</t>
  </si>
  <si>
    <t>Jongerlynck</t>
  </si>
  <si>
    <t>Rollais</t>
  </si>
  <si>
    <t>Romarick</t>
  </si>
  <si>
    <t>Jérome</t>
  </si>
  <si>
    <t>Enclos</t>
  </si>
  <si>
    <t>Barbier</t>
  </si>
  <si>
    <t>Mathieu</t>
  </si>
  <si>
    <t>Rouchy</t>
  </si>
  <si>
    <t>Hervé</t>
  </si>
  <si>
    <t>Alexandra</t>
  </si>
  <si>
    <t>Joseph</t>
  </si>
  <si>
    <t>Bastid</t>
  </si>
  <si>
    <t>Didier</t>
  </si>
  <si>
    <t>Demacedo</t>
  </si>
  <si>
    <t>Philippe</t>
  </si>
  <si>
    <t>Cormeilles</t>
  </si>
  <si>
    <t>KZ 2 Master &amp; Gentleman</t>
  </si>
  <si>
    <t>Master &amp; Gentleman (X30)</t>
  </si>
  <si>
    <t>Zougard</t>
  </si>
  <si>
    <t>Mohamed</t>
  </si>
  <si>
    <t>Toulotte</t>
  </si>
  <si>
    <t>Jason</t>
  </si>
  <si>
    <t>KC Gravelinois</t>
  </si>
  <si>
    <t>ASCAP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</si>
</sst>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-40C]dddd\ d\ mmmm\ yyyy"/>
    <numFmt numFmtId="186" formatCode="[$-40C]d\-mmm\-yy;@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center" textRotation="90" wrapText="1"/>
    </xf>
    <xf numFmtId="186" fontId="5" fillId="0" borderId="77" xfId="0" applyNumberFormat="1" applyFont="1" applyFill="1" applyBorder="1" applyAlignment="1">
      <alignment horizontal="center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0" fontId="21" fillId="0" borderId="80" xfId="0" applyFont="1" applyFill="1" applyBorder="1" applyAlignment="1">
      <alignment horizontal="left" vertical="center" textRotation="90" wrapText="1"/>
    </xf>
    <xf numFmtId="186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78" xfId="0" applyFont="1" applyFill="1" applyBorder="1" applyAlignment="1">
      <alignment horizontal="left" vertical="center" textRotation="90" wrapText="1"/>
    </xf>
    <xf numFmtId="0" fontId="21" fillId="33" borderId="79" xfId="0" applyFont="1" applyFill="1" applyBorder="1" applyAlignment="1">
      <alignment horizontal="left" vertical="center" textRotation="90" wrapText="1"/>
    </xf>
    <xf numFmtId="0" fontId="21" fillId="33" borderId="80" xfId="0" applyFont="1" applyFill="1" applyBorder="1" applyAlignment="1">
      <alignment horizontal="left" vertical="center" textRotation="90" wrapText="1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186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M11" sqref="M11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60</v>
      </c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51" t="s">
        <v>60</v>
      </c>
      <c r="E6" s="151" t="s">
        <v>61</v>
      </c>
      <c r="F6" s="114"/>
      <c r="G6" s="151" t="s">
        <v>36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102</v>
      </c>
      <c r="J6" s="116"/>
      <c r="K6" s="145">
        <f aca="true" t="shared" si="2" ref="K6:K35">COUNTIF(L$5:AK$5,$D6)*2</f>
        <v>2</v>
      </c>
      <c r="L6" s="118">
        <v>50</v>
      </c>
      <c r="M6" s="119">
        <v>50</v>
      </c>
      <c r="N6" s="120"/>
      <c r="O6" s="119"/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150" t="s">
        <v>37</v>
      </c>
      <c r="E7" s="150" t="s">
        <v>38</v>
      </c>
      <c r="F7" s="58"/>
      <c r="G7" s="150" t="s">
        <v>39</v>
      </c>
      <c r="H7" s="39" t="str">
        <f t="shared" si="0"/>
        <v>Non</v>
      </c>
      <c r="I7" s="14">
        <f t="shared" si="1"/>
        <v>80</v>
      </c>
      <c r="J7" s="117"/>
      <c r="K7" s="145">
        <f t="shared" si="2"/>
        <v>0</v>
      </c>
      <c r="L7" s="15">
        <v>40</v>
      </c>
      <c r="M7" s="16">
        <v>40</v>
      </c>
      <c r="N7" s="54"/>
      <c r="O7" s="16"/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154"/>
    </row>
    <row r="8" spans="1:54" s="97" customFormat="1" ht="24.75" customHeight="1">
      <c r="A8" s="39">
        <f t="shared" si="6"/>
        <v>3</v>
      </c>
      <c r="B8" s="51"/>
      <c r="C8" s="56"/>
      <c r="D8" s="150" t="s">
        <v>64</v>
      </c>
      <c r="E8" s="150" t="s">
        <v>63</v>
      </c>
      <c r="F8" s="58"/>
      <c r="G8" s="150" t="s">
        <v>62</v>
      </c>
      <c r="H8" s="39" t="str">
        <f t="shared" si="0"/>
        <v>Non</v>
      </c>
      <c r="I8" s="14">
        <f t="shared" si="1"/>
        <v>64</v>
      </c>
      <c r="J8" s="117"/>
      <c r="K8" s="145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150" t="s">
        <v>65</v>
      </c>
      <c r="E9" s="150" t="s">
        <v>66</v>
      </c>
      <c r="F9" s="58"/>
      <c r="G9" s="150" t="s">
        <v>67</v>
      </c>
      <c r="H9" s="39" t="str">
        <f t="shared" si="0"/>
        <v>Non</v>
      </c>
      <c r="I9" s="14">
        <f t="shared" si="1"/>
        <v>52</v>
      </c>
      <c r="J9" s="117"/>
      <c r="K9" s="145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0" t="s">
        <v>68</v>
      </c>
      <c r="E10" s="150" t="s">
        <v>35</v>
      </c>
      <c r="F10" s="58"/>
      <c r="G10" s="150" t="s">
        <v>33</v>
      </c>
      <c r="H10" s="39" t="str">
        <f t="shared" si="0"/>
        <v>Non</v>
      </c>
      <c r="I10" s="14">
        <f t="shared" si="1"/>
        <v>44</v>
      </c>
      <c r="J10" s="117"/>
      <c r="K10" s="145">
        <f t="shared" si="2"/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0"/>
      <c r="E11" s="150"/>
      <c r="F11" s="58"/>
      <c r="G11" s="150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150"/>
      <c r="E12" s="150"/>
      <c r="F12" s="58"/>
      <c r="G12" s="150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150"/>
      <c r="E13" s="150"/>
      <c r="F13" s="58"/>
      <c r="G13" s="150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150"/>
      <c r="E14" s="150"/>
      <c r="F14" s="58"/>
      <c r="G14" s="150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0"/>
      <c r="E15" s="150"/>
      <c r="F15" s="58"/>
      <c r="G15" s="150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39">
        <f t="shared" si="6"/>
        <v>11</v>
      </c>
      <c r="B16" s="51"/>
      <c r="C16" s="56"/>
      <c r="D16" s="150"/>
      <c r="E16" s="150"/>
      <c r="F16" s="58"/>
      <c r="G16" s="150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150"/>
      <c r="E17" s="150"/>
      <c r="F17" s="58"/>
      <c r="G17" s="150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0"/>
      <c r="E18" s="150"/>
      <c r="F18" s="58"/>
      <c r="G18" s="150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6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68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0"/>
      <c r="E21" s="57"/>
      <c r="F21" s="58"/>
      <c r="G21" s="68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0"/>
      <c r="E23" s="57"/>
      <c r="F23" s="58"/>
      <c r="G23" s="150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150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5</v>
      </c>
      <c r="M36" s="88">
        <f>COUNT(M$6:M35)</f>
        <v>5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5" sqref="L5:M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/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5">COUNTIF(L$5:AK$5,$D6)*2</f>
        <v>0</v>
      </c>
      <c r="L6" s="118"/>
      <c r="M6" s="119"/>
      <c r="N6" s="120"/>
      <c r="O6" s="119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20"/>
      <c r="AK6" s="119"/>
      <c r="AL6" s="4">
        <f aca="true" t="shared" si="3" ref="AL6:AL35">MAX(L6:AK6)</f>
        <v>0</v>
      </c>
      <c r="AM6" s="5">
        <f aca="true" t="shared" si="4" ref="AM6:AM27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2"/>
      <c r="D7" s="57"/>
      <c r="E7" s="57"/>
      <c r="F7" s="58"/>
      <c r="G7" s="150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0"/>
      <c r="E11" s="57"/>
      <c r="F11" s="58"/>
      <c r="G11" s="150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131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93" t="s">
        <v>31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 t="s">
        <v>5</v>
      </c>
      <c r="Q3" s="158"/>
      <c r="R3" s="158" t="s">
        <v>7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8">
        <f>COUNTIF(L$5:AK$5,$D6)*2</f>
        <v>0</v>
      </c>
      <c r="L6" s="118"/>
      <c r="M6" s="119"/>
      <c r="N6" s="120"/>
      <c r="O6" s="119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20"/>
      <c r="AK6" s="123"/>
      <c r="AL6" s="4">
        <f aca="true" t="shared" si="2" ref="AL6:AL35">MAX(L6:AK6)</f>
        <v>0</v>
      </c>
      <c r="AM6" s="5">
        <f aca="true" t="shared" si="3" ref="AM6:AM24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6"/>
      <c r="D8" s="57"/>
      <c r="E8" s="57"/>
      <c r="F8" s="58"/>
      <c r="G8" s="150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5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t="shared" si="3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30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5">
        <f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2" ref="AL6:AL36">MAX(L6:AK6)</f>
        <v>0</v>
      </c>
      <c r="AM6" s="5">
        <f aca="true" t="shared" si="3" ref="AM6:AM23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6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5">
        <f t="shared" si="6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2"/>
      <c r="D20" s="57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150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2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5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5">
        <f t="shared" si="6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2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6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7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12" sqref="M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69</v>
      </c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56"/>
      <c r="D6" s="151" t="s">
        <v>69</v>
      </c>
      <c r="E6" s="151" t="s">
        <v>70</v>
      </c>
      <c r="F6" s="114"/>
      <c r="G6" s="151" t="s">
        <v>36</v>
      </c>
      <c r="H6" s="39" t="str">
        <f aca="true" t="shared" si="0" ref="H6:H41">IF(COUNTA(AK6)&gt;0,IF(COUNTA(L6:AK6)&lt;classé,"Non","Oui"),"Non")</f>
        <v>Non</v>
      </c>
      <c r="I6" s="115">
        <f aca="true" t="shared" si="1" ref="I6:I41">SUM(L6:AK6)-SUM(AN6:BA6)+K6</f>
        <v>102</v>
      </c>
      <c r="J6" s="116"/>
      <c r="K6" s="148">
        <f aca="true" t="shared" si="2" ref="K6:K39">COUNTIF(L$5:AK$5,$D6)*2</f>
        <v>2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41">MAX(L6:AK6)</f>
        <v>50</v>
      </c>
      <c r="AM6" s="5">
        <f aca="true" t="shared" si="4" ref="AM6:AM41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41">A6+1</f>
        <v>2</v>
      </c>
      <c r="B7" s="51"/>
      <c r="C7" s="56"/>
      <c r="D7" s="150" t="s">
        <v>71</v>
      </c>
      <c r="E7" s="150" t="s">
        <v>51</v>
      </c>
      <c r="F7" s="58"/>
      <c r="G7" s="150" t="s">
        <v>36</v>
      </c>
      <c r="H7" s="39" t="str">
        <f t="shared" si="0"/>
        <v>Non</v>
      </c>
      <c r="I7" s="14">
        <f t="shared" si="1"/>
        <v>80</v>
      </c>
      <c r="J7" s="117"/>
      <c r="K7" s="145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0" t="s">
        <v>72</v>
      </c>
      <c r="E8" s="8" t="s">
        <v>73</v>
      </c>
      <c r="F8" s="53"/>
      <c r="G8" s="8" t="s">
        <v>36</v>
      </c>
      <c r="H8" s="39" t="str">
        <f t="shared" si="0"/>
        <v>Non</v>
      </c>
      <c r="I8" s="14">
        <f t="shared" si="1"/>
        <v>64</v>
      </c>
      <c r="J8" s="117"/>
      <c r="K8" s="145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150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57"/>
      <c r="E11" s="57"/>
      <c r="F11" s="58"/>
      <c r="G11" s="150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150"/>
      <c r="E12" s="150"/>
      <c r="F12" s="58"/>
      <c r="G12" s="150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150"/>
      <c r="E13" s="150"/>
      <c r="F13" s="58"/>
      <c r="G13" s="150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150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0"/>
      <c r="E15" s="150"/>
      <c r="F15" s="58"/>
      <c r="G15" s="150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150"/>
      <c r="E16" s="150"/>
      <c r="F16" s="58"/>
      <c r="G16" s="150"/>
      <c r="H16" s="39" t="str">
        <f t="shared" si="0"/>
        <v>Non</v>
      </c>
      <c r="I16" s="14">
        <f t="shared" si="1"/>
        <v>0</v>
      </c>
      <c r="J16" s="124"/>
      <c r="K16" s="145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41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62">
        <f t="shared" si="6"/>
        <v>12</v>
      </c>
      <c r="B17" s="51"/>
      <c r="C17" s="71"/>
      <c r="D17" s="150"/>
      <c r="E17" s="150"/>
      <c r="F17" s="58"/>
      <c r="G17" s="150"/>
      <c r="H17" s="39" t="str">
        <f t="shared" si="0"/>
        <v>Non</v>
      </c>
      <c r="I17" s="14">
        <f t="shared" si="1"/>
        <v>0</v>
      </c>
      <c r="J17" s="124"/>
      <c r="K17" s="145">
        <f t="shared" si="2"/>
        <v>0</v>
      </c>
      <c r="L17" s="70"/>
      <c r="M17" s="16"/>
      <c r="N17" s="65"/>
      <c r="O17" s="64"/>
      <c r="P17" s="65"/>
      <c r="Q17" s="66"/>
      <c r="R17" s="67"/>
      <c r="S17" s="64"/>
      <c r="T17" s="67"/>
      <c r="U17" s="66"/>
      <c r="V17" s="67"/>
      <c r="W17" s="64"/>
      <c r="X17" s="67"/>
      <c r="Y17" s="64"/>
      <c r="Z17" s="67"/>
      <c r="AA17" s="66"/>
      <c r="AB17" s="67"/>
      <c r="AC17" s="64"/>
      <c r="AD17" s="65"/>
      <c r="AE17" s="66"/>
      <c r="AF17" s="67"/>
      <c r="AG17" s="64"/>
      <c r="AH17" s="67"/>
      <c r="AI17" s="64"/>
      <c r="AJ17" s="66"/>
      <c r="AK17" s="83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62">
        <f t="shared" si="6"/>
        <v>13</v>
      </c>
      <c r="B18" s="51"/>
      <c r="C18" s="71"/>
      <c r="D18" s="150"/>
      <c r="E18" s="150"/>
      <c r="F18" s="58"/>
      <c r="G18" s="150"/>
      <c r="H18" s="39" t="str">
        <f t="shared" si="0"/>
        <v>Non</v>
      </c>
      <c r="I18" s="14">
        <f t="shared" si="1"/>
        <v>0</v>
      </c>
      <c r="J18" s="124"/>
      <c r="K18" s="145">
        <f t="shared" si="2"/>
        <v>0</v>
      </c>
      <c r="L18" s="70"/>
      <c r="M18" s="16"/>
      <c r="N18" s="65"/>
      <c r="O18" s="64"/>
      <c r="P18" s="65"/>
      <c r="Q18" s="66"/>
      <c r="R18" s="67"/>
      <c r="S18" s="64"/>
      <c r="T18" s="67"/>
      <c r="U18" s="66"/>
      <c r="V18" s="67"/>
      <c r="W18" s="64"/>
      <c r="X18" s="67"/>
      <c r="Y18" s="64"/>
      <c r="Z18" s="67"/>
      <c r="AA18" s="66"/>
      <c r="AB18" s="67"/>
      <c r="AC18" s="64"/>
      <c r="AD18" s="65"/>
      <c r="AE18" s="66"/>
      <c r="AF18" s="67"/>
      <c r="AG18" s="64"/>
      <c r="AH18" s="67"/>
      <c r="AI18" s="64"/>
      <c r="AJ18" s="66"/>
      <c r="AK18" s="83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62">
        <f t="shared" si="6"/>
        <v>14</v>
      </c>
      <c r="B19" s="51"/>
      <c r="C19" s="71"/>
      <c r="D19" s="150"/>
      <c r="E19" s="150"/>
      <c r="F19" s="58"/>
      <c r="G19" s="150"/>
      <c r="H19" s="39" t="str">
        <f t="shared" si="0"/>
        <v>Non</v>
      </c>
      <c r="I19" s="14">
        <f t="shared" si="1"/>
        <v>0</v>
      </c>
      <c r="J19" s="124"/>
      <c r="K19" s="145">
        <f t="shared" si="2"/>
        <v>0</v>
      </c>
      <c r="L19" s="70"/>
      <c r="M19" s="16"/>
      <c r="N19" s="65"/>
      <c r="O19" s="64"/>
      <c r="P19" s="65"/>
      <c r="Q19" s="66"/>
      <c r="R19" s="67"/>
      <c r="S19" s="64"/>
      <c r="T19" s="67"/>
      <c r="U19" s="66"/>
      <c r="V19" s="67"/>
      <c r="W19" s="64"/>
      <c r="X19" s="67"/>
      <c r="Y19" s="64"/>
      <c r="Z19" s="67"/>
      <c r="AA19" s="66"/>
      <c r="AB19" s="67"/>
      <c r="AC19" s="64"/>
      <c r="AD19" s="65"/>
      <c r="AE19" s="66"/>
      <c r="AF19" s="67"/>
      <c r="AG19" s="64"/>
      <c r="AH19" s="67"/>
      <c r="AI19" s="64"/>
      <c r="AJ19" s="66"/>
      <c r="AK19" s="83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62">
        <f t="shared" si="6"/>
        <v>15</v>
      </c>
      <c r="B20" s="51"/>
      <c r="C20" s="71"/>
      <c r="D20" s="150"/>
      <c r="E20" s="150"/>
      <c r="F20" s="58"/>
      <c r="G20" s="150"/>
      <c r="H20" s="39" t="str">
        <f t="shared" si="0"/>
        <v>Non</v>
      </c>
      <c r="I20" s="14">
        <f t="shared" si="1"/>
        <v>0</v>
      </c>
      <c r="J20" s="124"/>
      <c r="K20" s="145">
        <f t="shared" si="2"/>
        <v>0</v>
      </c>
      <c r="L20" s="70"/>
      <c r="M20" s="16"/>
      <c r="N20" s="65"/>
      <c r="O20" s="64"/>
      <c r="P20" s="65"/>
      <c r="Q20" s="66"/>
      <c r="R20" s="67"/>
      <c r="S20" s="64"/>
      <c r="T20" s="67"/>
      <c r="U20" s="66"/>
      <c r="V20" s="67"/>
      <c r="W20" s="64"/>
      <c r="X20" s="67"/>
      <c r="Y20" s="64"/>
      <c r="Z20" s="67"/>
      <c r="AA20" s="66"/>
      <c r="AB20" s="67"/>
      <c r="AC20" s="64"/>
      <c r="AD20" s="65"/>
      <c r="AE20" s="66"/>
      <c r="AF20" s="67"/>
      <c r="AG20" s="64"/>
      <c r="AH20" s="67"/>
      <c r="AI20" s="64"/>
      <c r="AJ20" s="66"/>
      <c r="AK20" s="83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62">
        <f t="shared" si="6"/>
        <v>16</v>
      </c>
      <c r="B21" s="51"/>
      <c r="C21" s="71"/>
      <c r="D21" s="150"/>
      <c r="E21" s="150"/>
      <c r="F21" s="58"/>
      <c r="G21" s="150"/>
      <c r="H21" s="39" t="str">
        <f t="shared" si="0"/>
        <v>Non</v>
      </c>
      <c r="I21" s="14">
        <f t="shared" si="1"/>
        <v>0</v>
      </c>
      <c r="J21" s="124"/>
      <c r="K21" s="145">
        <f t="shared" si="2"/>
        <v>0</v>
      </c>
      <c r="L21" s="70"/>
      <c r="M21" s="16"/>
      <c r="N21" s="65"/>
      <c r="O21" s="64"/>
      <c r="P21" s="65"/>
      <c r="Q21" s="66"/>
      <c r="R21" s="67"/>
      <c r="S21" s="64"/>
      <c r="T21" s="67"/>
      <c r="U21" s="66"/>
      <c r="V21" s="67"/>
      <c r="W21" s="64"/>
      <c r="X21" s="67"/>
      <c r="Y21" s="64"/>
      <c r="Z21" s="67"/>
      <c r="AA21" s="66"/>
      <c r="AB21" s="67"/>
      <c r="AC21" s="64"/>
      <c r="AD21" s="65"/>
      <c r="AE21" s="66"/>
      <c r="AF21" s="67"/>
      <c r="AG21" s="64"/>
      <c r="AH21" s="67"/>
      <c r="AI21" s="64"/>
      <c r="AJ21" s="66"/>
      <c r="AK21" s="83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62">
        <f t="shared" si="6"/>
        <v>17</v>
      </c>
      <c r="B22" s="51"/>
      <c r="C22" s="71"/>
      <c r="D22" s="150"/>
      <c r="E22" s="150"/>
      <c r="F22" s="58"/>
      <c r="G22" s="150"/>
      <c r="H22" s="39" t="str">
        <f t="shared" si="0"/>
        <v>Non</v>
      </c>
      <c r="I22" s="14">
        <f t="shared" si="1"/>
        <v>0</v>
      </c>
      <c r="J22" s="124"/>
      <c r="K22" s="145">
        <f t="shared" si="2"/>
        <v>0</v>
      </c>
      <c r="L22" s="70"/>
      <c r="M22" s="16"/>
      <c r="N22" s="65"/>
      <c r="O22" s="64"/>
      <c r="P22" s="65"/>
      <c r="Q22" s="66"/>
      <c r="R22" s="67"/>
      <c r="S22" s="64"/>
      <c r="T22" s="67"/>
      <c r="U22" s="66"/>
      <c r="V22" s="67"/>
      <c r="W22" s="64"/>
      <c r="X22" s="67"/>
      <c r="Y22" s="64"/>
      <c r="Z22" s="67"/>
      <c r="AA22" s="66"/>
      <c r="AB22" s="67"/>
      <c r="AC22" s="64"/>
      <c r="AD22" s="65"/>
      <c r="AE22" s="66"/>
      <c r="AF22" s="67"/>
      <c r="AG22" s="64"/>
      <c r="AH22" s="67"/>
      <c r="AI22" s="64"/>
      <c r="AJ22" s="66"/>
      <c r="AK22" s="83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62">
        <f t="shared" si="6"/>
        <v>18</v>
      </c>
      <c r="B23" s="51"/>
      <c r="C23" s="71"/>
      <c r="D23" s="150"/>
      <c r="E23" s="150"/>
      <c r="F23" s="58"/>
      <c r="G23" s="150"/>
      <c r="H23" s="39" t="str">
        <f t="shared" si="0"/>
        <v>Non</v>
      </c>
      <c r="I23" s="14">
        <f t="shared" si="1"/>
        <v>0</v>
      </c>
      <c r="J23" s="124"/>
      <c r="K23" s="145">
        <f t="shared" si="2"/>
        <v>0</v>
      </c>
      <c r="L23" s="70"/>
      <c r="M23" s="16"/>
      <c r="N23" s="65"/>
      <c r="O23" s="64"/>
      <c r="P23" s="65"/>
      <c r="Q23" s="66"/>
      <c r="R23" s="67"/>
      <c r="S23" s="64"/>
      <c r="T23" s="67"/>
      <c r="U23" s="66"/>
      <c r="V23" s="67"/>
      <c r="W23" s="64"/>
      <c r="X23" s="67"/>
      <c r="Y23" s="64"/>
      <c r="Z23" s="67"/>
      <c r="AA23" s="66"/>
      <c r="AB23" s="67"/>
      <c r="AC23" s="64"/>
      <c r="AD23" s="65"/>
      <c r="AE23" s="66"/>
      <c r="AF23" s="67"/>
      <c r="AG23" s="64"/>
      <c r="AH23" s="67"/>
      <c r="AI23" s="64"/>
      <c r="AJ23" s="66"/>
      <c r="AK23" s="83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62">
        <f t="shared" si="6"/>
        <v>19</v>
      </c>
      <c r="B24" s="51"/>
      <c r="C24" s="71"/>
      <c r="D24" s="150"/>
      <c r="E24" s="150"/>
      <c r="F24" s="58"/>
      <c r="G24" s="150"/>
      <c r="H24" s="39" t="str">
        <f t="shared" si="0"/>
        <v>Non</v>
      </c>
      <c r="I24" s="14">
        <f t="shared" si="1"/>
        <v>0</v>
      </c>
      <c r="J24" s="124"/>
      <c r="K24" s="145">
        <f t="shared" si="2"/>
        <v>0</v>
      </c>
      <c r="L24" s="70"/>
      <c r="M24" s="16"/>
      <c r="N24" s="65"/>
      <c r="O24" s="64"/>
      <c r="P24" s="65"/>
      <c r="Q24" s="66"/>
      <c r="R24" s="67"/>
      <c r="S24" s="64"/>
      <c r="T24" s="67"/>
      <c r="U24" s="66"/>
      <c r="V24" s="67"/>
      <c r="W24" s="64"/>
      <c r="X24" s="67"/>
      <c r="Y24" s="64"/>
      <c r="Z24" s="67"/>
      <c r="AA24" s="66"/>
      <c r="AB24" s="67"/>
      <c r="AC24" s="64"/>
      <c r="AD24" s="65"/>
      <c r="AE24" s="66"/>
      <c r="AF24" s="67"/>
      <c r="AG24" s="64"/>
      <c r="AH24" s="67"/>
      <c r="AI24" s="64"/>
      <c r="AJ24" s="66"/>
      <c r="AK24" s="83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62">
        <f t="shared" si="6"/>
        <v>20</v>
      </c>
      <c r="B25" s="51"/>
      <c r="C25" s="71"/>
      <c r="D25" s="150"/>
      <c r="E25" s="150"/>
      <c r="F25" s="58"/>
      <c r="G25" s="150"/>
      <c r="H25" s="39" t="str">
        <f t="shared" si="0"/>
        <v>Non</v>
      </c>
      <c r="I25" s="14">
        <f t="shared" si="1"/>
        <v>0</v>
      </c>
      <c r="J25" s="124"/>
      <c r="K25" s="145">
        <f t="shared" si="2"/>
        <v>0</v>
      </c>
      <c r="L25" s="70"/>
      <c r="M25" s="16"/>
      <c r="N25" s="65"/>
      <c r="O25" s="64"/>
      <c r="P25" s="65"/>
      <c r="Q25" s="66"/>
      <c r="R25" s="67"/>
      <c r="S25" s="64"/>
      <c r="T25" s="67"/>
      <c r="U25" s="66"/>
      <c r="V25" s="67"/>
      <c r="W25" s="64"/>
      <c r="X25" s="67"/>
      <c r="Y25" s="64"/>
      <c r="Z25" s="67"/>
      <c r="AA25" s="66"/>
      <c r="AB25" s="67"/>
      <c r="AC25" s="64"/>
      <c r="AD25" s="65"/>
      <c r="AE25" s="66"/>
      <c r="AF25" s="67"/>
      <c r="AG25" s="64"/>
      <c r="AH25" s="67"/>
      <c r="AI25" s="64"/>
      <c r="AJ25" s="66"/>
      <c r="AK25" s="83"/>
      <c r="AL25" s="4">
        <f t="shared" si="3"/>
        <v>0</v>
      </c>
      <c r="AM25" s="5">
        <f aca="true" t="shared" si="8" ref="AM25:AM40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62">
        <f t="shared" si="6"/>
        <v>21</v>
      </c>
      <c r="B26" s="51"/>
      <c r="C26" s="71"/>
      <c r="D26" s="150"/>
      <c r="E26" s="150"/>
      <c r="F26" s="58"/>
      <c r="G26" s="150"/>
      <c r="H26" s="39" t="str">
        <f t="shared" si="0"/>
        <v>Non</v>
      </c>
      <c r="I26" s="14">
        <f t="shared" si="1"/>
        <v>0</v>
      </c>
      <c r="J26" s="124"/>
      <c r="K26" s="145">
        <f t="shared" si="2"/>
        <v>0</v>
      </c>
      <c r="L26" s="70"/>
      <c r="M26" s="16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62">
        <f t="shared" si="6"/>
        <v>22</v>
      </c>
      <c r="B27" s="51"/>
      <c r="C27" s="71"/>
      <c r="D27" s="150"/>
      <c r="E27" s="150"/>
      <c r="F27" s="58"/>
      <c r="G27" s="150"/>
      <c r="H27" s="39" t="str">
        <f t="shared" si="0"/>
        <v>Non</v>
      </c>
      <c r="I27" s="14">
        <f t="shared" si="1"/>
        <v>0</v>
      </c>
      <c r="J27" s="124"/>
      <c r="K27" s="145">
        <f t="shared" si="2"/>
        <v>0</v>
      </c>
      <c r="L27" s="70"/>
      <c r="M27" s="16"/>
      <c r="N27" s="65"/>
      <c r="O27" s="64"/>
      <c r="P27" s="65"/>
      <c r="Q27" s="66"/>
      <c r="R27" s="67"/>
      <c r="S27" s="64"/>
      <c r="T27" s="67"/>
      <c r="U27" s="66"/>
      <c r="V27" s="67"/>
      <c r="W27" s="64"/>
      <c r="X27" s="67"/>
      <c r="Y27" s="64"/>
      <c r="Z27" s="67"/>
      <c r="AA27" s="66"/>
      <c r="AB27" s="67"/>
      <c r="AC27" s="64"/>
      <c r="AD27" s="65"/>
      <c r="AE27" s="66"/>
      <c r="AF27" s="67"/>
      <c r="AG27" s="64"/>
      <c r="AH27" s="67"/>
      <c r="AI27" s="64"/>
      <c r="AJ27" s="66"/>
      <c r="AK27" s="83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62">
        <f t="shared" si="6"/>
        <v>23</v>
      </c>
      <c r="B28" s="51"/>
      <c r="C28" s="71"/>
      <c r="D28" s="150"/>
      <c r="E28" s="150"/>
      <c r="F28" s="58"/>
      <c r="G28" s="150"/>
      <c r="H28" s="39" t="str">
        <f t="shared" si="0"/>
        <v>Non</v>
      </c>
      <c r="I28" s="14">
        <f t="shared" si="1"/>
        <v>0</v>
      </c>
      <c r="J28" s="124"/>
      <c r="K28" s="145">
        <f t="shared" si="2"/>
        <v>0</v>
      </c>
      <c r="L28" s="70"/>
      <c r="M28" s="16"/>
      <c r="N28" s="65"/>
      <c r="O28" s="64"/>
      <c r="P28" s="65"/>
      <c r="Q28" s="66"/>
      <c r="R28" s="67"/>
      <c r="S28" s="64"/>
      <c r="T28" s="67"/>
      <c r="U28" s="66"/>
      <c r="V28" s="67"/>
      <c r="W28" s="64"/>
      <c r="X28" s="67"/>
      <c r="Y28" s="64"/>
      <c r="Z28" s="67"/>
      <c r="AA28" s="66"/>
      <c r="AB28" s="67"/>
      <c r="AC28" s="64"/>
      <c r="AD28" s="65"/>
      <c r="AE28" s="66"/>
      <c r="AF28" s="67"/>
      <c r="AG28" s="64"/>
      <c r="AH28" s="67"/>
      <c r="AI28" s="64"/>
      <c r="AJ28" s="66"/>
      <c r="AK28" s="83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62">
        <f t="shared" si="6"/>
        <v>24</v>
      </c>
      <c r="B29" s="51"/>
      <c r="C29" s="71"/>
      <c r="D29" s="150"/>
      <c r="E29" s="150"/>
      <c r="F29" s="58"/>
      <c r="G29" s="150"/>
      <c r="H29" s="39" t="str">
        <f t="shared" si="0"/>
        <v>Non</v>
      </c>
      <c r="I29" s="14">
        <f t="shared" si="1"/>
        <v>0</v>
      </c>
      <c r="J29" s="124"/>
      <c r="K29" s="145">
        <f t="shared" si="2"/>
        <v>0</v>
      </c>
      <c r="L29" s="70"/>
      <c r="M29" s="16"/>
      <c r="N29" s="65"/>
      <c r="O29" s="64"/>
      <c r="P29" s="65"/>
      <c r="Q29" s="66"/>
      <c r="R29" s="67"/>
      <c r="S29" s="64"/>
      <c r="T29" s="67"/>
      <c r="U29" s="66"/>
      <c r="V29" s="67"/>
      <c r="W29" s="64"/>
      <c r="X29" s="67"/>
      <c r="Y29" s="64"/>
      <c r="Z29" s="67"/>
      <c r="AA29" s="66"/>
      <c r="AB29" s="67"/>
      <c r="AC29" s="64"/>
      <c r="AD29" s="65"/>
      <c r="AE29" s="66"/>
      <c r="AF29" s="67"/>
      <c r="AG29" s="64"/>
      <c r="AH29" s="67"/>
      <c r="AI29" s="64"/>
      <c r="AJ29" s="66"/>
      <c r="AK29" s="83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62">
        <f t="shared" si="6"/>
        <v>25</v>
      </c>
      <c r="B30" s="51"/>
      <c r="C30" s="71"/>
      <c r="D30" s="150"/>
      <c r="E30" s="150"/>
      <c r="F30" s="58"/>
      <c r="G30" s="150"/>
      <c r="H30" s="39" t="str">
        <f t="shared" si="0"/>
        <v>Non</v>
      </c>
      <c r="I30" s="14">
        <f t="shared" si="1"/>
        <v>0</v>
      </c>
      <c r="J30" s="124"/>
      <c r="K30" s="145">
        <f t="shared" si="2"/>
        <v>0</v>
      </c>
      <c r="L30" s="70"/>
      <c r="M30" s="16"/>
      <c r="N30" s="65"/>
      <c r="O30" s="64"/>
      <c r="P30" s="65"/>
      <c r="Q30" s="66"/>
      <c r="R30" s="67"/>
      <c r="S30" s="64"/>
      <c r="T30" s="67"/>
      <c r="U30" s="66"/>
      <c r="V30" s="67"/>
      <c r="W30" s="64"/>
      <c r="X30" s="67"/>
      <c r="Y30" s="64"/>
      <c r="Z30" s="67"/>
      <c r="AA30" s="66"/>
      <c r="AB30" s="67"/>
      <c r="AC30" s="64"/>
      <c r="AD30" s="65"/>
      <c r="AE30" s="66"/>
      <c r="AF30" s="67"/>
      <c r="AG30" s="64"/>
      <c r="AH30" s="67"/>
      <c r="AI30" s="64"/>
      <c r="AJ30" s="66"/>
      <c r="AK30" s="83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62">
        <f t="shared" si="6"/>
        <v>26</v>
      </c>
      <c r="B31" s="51"/>
      <c r="C31" s="71"/>
      <c r="D31" s="150"/>
      <c r="E31" s="150"/>
      <c r="F31" s="58"/>
      <c r="G31" s="150"/>
      <c r="H31" s="39" t="str">
        <f t="shared" si="0"/>
        <v>Non</v>
      </c>
      <c r="I31" s="14">
        <f t="shared" si="1"/>
        <v>0</v>
      </c>
      <c r="J31" s="124"/>
      <c r="K31" s="145">
        <f t="shared" si="2"/>
        <v>0</v>
      </c>
      <c r="L31" s="70"/>
      <c r="M31" s="16"/>
      <c r="N31" s="65"/>
      <c r="O31" s="64"/>
      <c r="P31" s="65"/>
      <c r="Q31" s="66"/>
      <c r="R31" s="67"/>
      <c r="S31" s="64"/>
      <c r="T31" s="67"/>
      <c r="U31" s="66"/>
      <c r="V31" s="67"/>
      <c r="W31" s="64"/>
      <c r="X31" s="67"/>
      <c r="Y31" s="64"/>
      <c r="Z31" s="67"/>
      <c r="AA31" s="66"/>
      <c r="AB31" s="67"/>
      <c r="AC31" s="64"/>
      <c r="AD31" s="65"/>
      <c r="AE31" s="66"/>
      <c r="AF31" s="67"/>
      <c r="AG31" s="64"/>
      <c r="AH31" s="67"/>
      <c r="AI31" s="64"/>
      <c r="AJ31" s="66"/>
      <c r="AK31" s="83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62">
        <f t="shared" si="6"/>
        <v>27</v>
      </c>
      <c r="B32" s="51"/>
      <c r="C32" s="71"/>
      <c r="D32" s="150"/>
      <c r="E32" s="150"/>
      <c r="F32" s="58"/>
      <c r="G32" s="150"/>
      <c r="H32" s="39" t="str">
        <f t="shared" si="0"/>
        <v>Non</v>
      </c>
      <c r="I32" s="14">
        <f t="shared" si="1"/>
        <v>0</v>
      </c>
      <c r="J32" s="124"/>
      <c r="K32" s="145">
        <f t="shared" si="2"/>
        <v>0</v>
      </c>
      <c r="L32" s="70"/>
      <c r="M32" s="16"/>
      <c r="N32" s="65"/>
      <c r="O32" s="64"/>
      <c r="P32" s="65"/>
      <c r="Q32" s="66"/>
      <c r="R32" s="67"/>
      <c r="S32" s="64"/>
      <c r="T32" s="67"/>
      <c r="U32" s="66"/>
      <c r="V32" s="67"/>
      <c r="W32" s="64"/>
      <c r="X32" s="67"/>
      <c r="Y32" s="64"/>
      <c r="Z32" s="67"/>
      <c r="AA32" s="66"/>
      <c r="AB32" s="67"/>
      <c r="AC32" s="64"/>
      <c r="AD32" s="65"/>
      <c r="AE32" s="66"/>
      <c r="AF32" s="67"/>
      <c r="AG32" s="64"/>
      <c r="AH32" s="67"/>
      <c r="AI32" s="64"/>
      <c r="AJ32" s="66"/>
      <c r="AK32" s="83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62">
        <f t="shared" si="6"/>
        <v>28</v>
      </c>
      <c r="B33" s="51"/>
      <c r="C33" s="71"/>
      <c r="D33" s="150"/>
      <c r="E33" s="150"/>
      <c r="F33" s="58"/>
      <c r="G33" s="150"/>
      <c r="H33" s="39" t="str">
        <f t="shared" si="0"/>
        <v>Non</v>
      </c>
      <c r="I33" s="14">
        <f t="shared" si="1"/>
        <v>0</v>
      </c>
      <c r="J33" s="124"/>
      <c r="K33" s="145">
        <f t="shared" si="2"/>
        <v>0</v>
      </c>
      <c r="L33" s="70"/>
      <c r="M33" s="16"/>
      <c r="N33" s="65"/>
      <c r="O33" s="64"/>
      <c r="P33" s="65"/>
      <c r="Q33" s="66"/>
      <c r="R33" s="67"/>
      <c r="S33" s="64"/>
      <c r="T33" s="67"/>
      <c r="U33" s="66"/>
      <c r="V33" s="67"/>
      <c r="W33" s="64"/>
      <c r="X33" s="67"/>
      <c r="Y33" s="64"/>
      <c r="Z33" s="67"/>
      <c r="AA33" s="66"/>
      <c r="AB33" s="67"/>
      <c r="AC33" s="64"/>
      <c r="AD33" s="65"/>
      <c r="AE33" s="66"/>
      <c r="AF33" s="67"/>
      <c r="AG33" s="64"/>
      <c r="AH33" s="67"/>
      <c r="AI33" s="64"/>
      <c r="AJ33" s="66"/>
      <c r="AK33" s="83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62">
        <f t="shared" si="6"/>
        <v>29</v>
      </c>
      <c r="B34" s="51"/>
      <c r="C34" s="71"/>
      <c r="D34" s="150"/>
      <c r="E34" s="150"/>
      <c r="F34" s="58"/>
      <c r="G34" s="150"/>
      <c r="H34" s="39" t="str">
        <f t="shared" si="0"/>
        <v>Non</v>
      </c>
      <c r="I34" s="14">
        <f t="shared" si="1"/>
        <v>0</v>
      </c>
      <c r="J34" s="124"/>
      <c r="K34" s="145">
        <f t="shared" si="2"/>
        <v>0</v>
      </c>
      <c r="L34" s="70"/>
      <c r="M34" s="16"/>
      <c r="N34" s="65"/>
      <c r="O34" s="64"/>
      <c r="P34" s="65"/>
      <c r="Q34" s="66"/>
      <c r="R34" s="67"/>
      <c r="S34" s="64"/>
      <c r="T34" s="67"/>
      <c r="U34" s="66"/>
      <c r="V34" s="67"/>
      <c r="W34" s="64"/>
      <c r="X34" s="67"/>
      <c r="Y34" s="64"/>
      <c r="Z34" s="67"/>
      <c r="AA34" s="66"/>
      <c r="AB34" s="67"/>
      <c r="AC34" s="64"/>
      <c r="AD34" s="65"/>
      <c r="AE34" s="66"/>
      <c r="AF34" s="67"/>
      <c r="AG34" s="64"/>
      <c r="AH34" s="67"/>
      <c r="AI34" s="64"/>
      <c r="AJ34" s="66"/>
      <c r="AK34" s="83"/>
      <c r="AL34" s="4">
        <f t="shared" si="3"/>
        <v>0</v>
      </c>
      <c r="AM34" s="5">
        <f t="shared" si="8"/>
        <v>0</v>
      </c>
      <c r="AN34" s="94">
        <f aca="true" t="shared" si="10" ref="AN34:BA4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>
      <c r="A35" s="62">
        <f t="shared" si="6"/>
        <v>30</v>
      </c>
      <c r="B35" s="51"/>
      <c r="C35" s="71"/>
      <c r="D35" s="150"/>
      <c r="E35" s="150"/>
      <c r="F35" s="58"/>
      <c r="G35" s="150"/>
      <c r="H35" s="39" t="str">
        <f t="shared" si="0"/>
        <v>Non</v>
      </c>
      <c r="I35" s="14">
        <f t="shared" si="1"/>
        <v>0</v>
      </c>
      <c r="J35" s="124"/>
      <c r="K35" s="145">
        <f t="shared" si="2"/>
        <v>0</v>
      </c>
      <c r="L35" s="70"/>
      <c r="M35" s="16"/>
      <c r="N35" s="65"/>
      <c r="O35" s="64"/>
      <c r="P35" s="65"/>
      <c r="Q35" s="66"/>
      <c r="R35" s="67"/>
      <c r="S35" s="64"/>
      <c r="T35" s="67"/>
      <c r="U35" s="66"/>
      <c r="V35" s="67"/>
      <c r="W35" s="64"/>
      <c r="X35" s="67"/>
      <c r="Y35" s="64"/>
      <c r="Z35" s="67"/>
      <c r="AA35" s="66"/>
      <c r="AB35" s="67"/>
      <c r="AC35" s="64"/>
      <c r="AD35" s="65"/>
      <c r="AE35" s="66"/>
      <c r="AF35" s="67"/>
      <c r="AG35" s="64"/>
      <c r="AH35" s="67"/>
      <c r="AI35" s="64"/>
      <c r="AJ35" s="66"/>
      <c r="AK35" s="83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>
      <c r="A36" s="62">
        <f t="shared" si="6"/>
        <v>31</v>
      </c>
      <c r="B36" s="51"/>
      <c r="C36" s="71"/>
      <c r="D36" s="150"/>
      <c r="E36" s="150"/>
      <c r="F36" s="58"/>
      <c r="G36" s="150"/>
      <c r="H36" s="39" t="str">
        <f t="shared" si="0"/>
        <v>Non</v>
      </c>
      <c r="I36" s="14">
        <f t="shared" si="1"/>
        <v>0</v>
      </c>
      <c r="J36" s="124"/>
      <c r="K36" s="145">
        <f t="shared" si="2"/>
        <v>0</v>
      </c>
      <c r="L36" s="70"/>
      <c r="M36" s="16"/>
      <c r="N36" s="65"/>
      <c r="O36" s="64"/>
      <c r="P36" s="65"/>
      <c r="Q36" s="66"/>
      <c r="R36" s="67"/>
      <c r="S36" s="64"/>
      <c r="T36" s="67"/>
      <c r="U36" s="66"/>
      <c r="V36" s="67"/>
      <c r="W36" s="64"/>
      <c r="X36" s="67"/>
      <c r="Y36" s="64"/>
      <c r="Z36" s="67"/>
      <c r="AA36" s="66"/>
      <c r="AB36" s="67"/>
      <c r="AC36" s="64"/>
      <c r="AD36" s="65"/>
      <c r="AE36" s="66"/>
      <c r="AF36" s="67"/>
      <c r="AG36" s="64"/>
      <c r="AH36" s="67"/>
      <c r="AI36" s="64"/>
      <c r="AJ36" s="66"/>
      <c r="AK36" s="83"/>
      <c r="AL36" s="4">
        <f t="shared" si="3"/>
        <v>0</v>
      </c>
      <c r="AM36" s="5">
        <f t="shared" si="8"/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>
      <c r="A37" s="62">
        <f t="shared" si="6"/>
        <v>32</v>
      </c>
      <c r="B37" s="51"/>
      <c r="C37" s="71"/>
      <c r="D37" s="150"/>
      <c r="E37" s="150"/>
      <c r="F37" s="58"/>
      <c r="G37" s="150"/>
      <c r="H37" s="39" t="str">
        <f t="shared" si="0"/>
        <v>Non</v>
      </c>
      <c r="I37" s="14">
        <f t="shared" si="1"/>
        <v>0</v>
      </c>
      <c r="J37" s="124"/>
      <c r="K37" s="145">
        <f t="shared" si="2"/>
        <v>0</v>
      </c>
      <c r="L37" s="70"/>
      <c r="M37" s="16"/>
      <c r="N37" s="65"/>
      <c r="O37" s="64"/>
      <c r="P37" s="65"/>
      <c r="Q37" s="66"/>
      <c r="R37" s="67"/>
      <c r="S37" s="64"/>
      <c r="T37" s="67"/>
      <c r="U37" s="66"/>
      <c r="V37" s="67"/>
      <c r="W37" s="64"/>
      <c r="X37" s="67"/>
      <c r="Y37" s="64"/>
      <c r="Z37" s="67"/>
      <c r="AA37" s="66"/>
      <c r="AB37" s="67"/>
      <c r="AC37" s="64"/>
      <c r="AD37" s="65"/>
      <c r="AE37" s="66"/>
      <c r="AF37" s="67"/>
      <c r="AG37" s="64"/>
      <c r="AH37" s="67"/>
      <c r="AI37" s="64"/>
      <c r="AJ37" s="66"/>
      <c r="AK37" s="83"/>
      <c r="AL37" s="4">
        <f t="shared" si="3"/>
        <v>0</v>
      </c>
      <c r="AM37" s="5">
        <f t="shared" si="8"/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>
      <c r="A38" s="62">
        <f t="shared" si="6"/>
        <v>33</v>
      </c>
      <c r="B38" s="51"/>
      <c r="C38" s="71"/>
      <c r="D38" s="150"/>
      <c r="E38" s="150"/>
      <c r="F38" s="58"/>
      <c r="G38" s="150"/>
      <c r="H38" s="39" t="str">
        <f t="shared" si="0"/>
        <v>Non</v>
      </c>
      <c r="I38" s="14">
        <f t="shared" si="1"/>
        <v>0</v>
      </c>
      <c r="J38" s="124"/>
      <c r="K38" s="145">
        <f t="shared" si="2"/>
        <v>0</v>
      </c>
      <c r="L38" s="70"/>
      <c r="M38" s="16"/>
      <c r="N38" s="65"/>
      <c r="O38" s="64"/>
      <c r="P38" s="65"/>
      <c r="Q38" s="66"/>
      <c r="R38" s="67"/>
      <c r="S38" s="64"/>
      <c r="T38" s="67"/>
      <c r="U38" s="66"/>
      <c r="V38" s="67"/>
      <c r="W38" s="64"/>
      <c r="X38" s="67"/>
      <c r="Y38" s="64"/>
      <c r="Z38" s="67"/>
      <c r="AA38" s="66"/>
      <c r="AB38" s="67"/>
      <c r="AC38" s="64"/>
      <c r="AD38" s="65"/>
      <c r="AE38" s="66"/>
      <c r="AF38" s="67"/>
      <c r="AG38" s="64"/>
      <c r="AH38" s="67"/>
      <c r="AI38" s="64"/>
      <c r="AJ38" s="66"/>
      <c r="AK38" s="83"/>
      <c r="AL38" s="4">
        <f t="shared" si="3"/>
        <v>0</v>
      </c>
      <c r="AM38" s="5">
        <f t="shared" si="8"/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 thickBot="1">
      <c r="A39" s="62">
        <f t="shared" si="6"/>
        <v>34</v>
      </c>
      <c r="B39" s="51"/>
      <c r="C39" s="71"/>
      <c r="D39" s="150"/>
      <c r="E39" s="150"/>
      <c r="F39" s="58"/>
      <c r="G39" s="150"/>
      <c r="H39" s="39" t="str">
        <f t="shared" si="0"/>
        <v>Non</v>
      </c>
      <c r="I39" s="14">
        <f t="shared" si="1"/>
        <v>0</v>
      </c>
      <c r="J39" s="124"/>
      <c r="K39" s="145">
        <f t="shared" si="2"/>
        <v>0</v>
      </c>
      <c r="L39" s="70"/>
      <c r="M39" s="16"/>
      <c r="N39" s="65"/>
      <c r="O39" s="64"/>
      <c r="P39" s="65"/>
      <c r="Q39" s="66"/>
      <c r="R39" s="67"/>
      <c r="S39" s="64"/>
      <c r="T39" s="67"/>
      <c r="U39" s="66"/>
      <c r="V39" s="67"/>
      <c r="W39" s="64"/>
      <c r="X39" s="67"/>
      <c r="Y39" s="64"/>
      <c r="Z39" s="67"/>
      <c r="AA39" s="66"/>
      <c r="AB39" s="67"/>
      <c r="AC39" s="64"/>
      <c r="AD39" s="65"/>
      <c r="AE39" s="66"/>
      <c r="AF39" s="67"/>
      <c r="AG39" s="64"/>
      <c r="AH39" s="67"/>
      <c r="AI39" s="64"/>
      <c r="AJ39" s="66"/>
      <c r="AK39" s="83"/>
      <c r="AL39" s="4">
        <f t="shared" si="3"/>
        <v>0</v>
      </c>
      <c r="AM39" s="5">
        <f t="shared" si="8"/>
        <v>0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</row>
    <row r="40" spans="1:54" s="97" customFormat="1" ht="24.75" customHeight="1" hidden="1">
      <c r="A40" s="62">
        <f t="shared" si="6"/>
        <v>35</v>
      </c>
      <c r="B40" s="51"/>
      <c r="C40" s="71"/>
      <c r="D40" s="150"/>
      <c r="E40" s="150"/>
      <c r="F40" s="58"/>
      <c r="G40" s="150"/>
      <c r="H40" s="39" t="str">
        <f t="shared" si="0"/>
        <v>Non</v>
      </c>
      <c r="I40" s="14">
        <f t="shared" si="1"/>
        <v>0</v>
      </c>
      <c r="J40" s="124"/>
      <c r="K40" s="145">
        <f>COUNTIF(L$5:AK$5,$D40)*4</f>
        <v>0</v>
      </c>
      <c r="L40" s="70"/>
      <c r="M40" s="16"/>
      <c r="N40" s="65"/>
      <c r="O40" s="64"/>
      <c r="P40" s="65"/>
      <c r="Q40" s="66"/>
      <c r="R40" s="67"/>
      <c r="S40" s="64"/>
      <c r="T40" s="67"/>
      <c r="U40" s="66"/>
      <c r="V40" s="67"/>
      <c r="W40" s="64"/>
      <c r="X40" s="67"/>
      <c r="Y40" s="64"/>
      <c r="Z40" s="67"/>
      <c r="AA40" s="66"/>
      <c r="AB40" s="67"/>
      <c r="AC40" s="64"/>
      <c r="AD40" s="65"/>
      <c r="AE40" s="66"/>
      <c r="AF40" s="67"/>
      <c r="AG40" s="64"/>
      <c r="AH40" s="67"/>
      <c r="AI40" s="64"/>
      <c r="AJ40" s="66"/>
      <c r="AK40" s="83"/>
      <c r="AL40" s="4">
        <f t="shared" si="3"/>
        <v>0</v>
      </c>
      <c r="AM40" s="5">
        <f t="shared" si="8"/>
        <v>0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</row>
    <row r="41" spans="1:54" s="97" customFormat="1" ht="24.75" customHeight="1" hidden="1" thickBot="1">
      <c r="A41" s="62">
        <f t="shared" si="6"/>
        <v>36</v>
      </c>
      <c r="B41" s="51"/>
      <c r="C41" s="71"/>
      <c r="D41" s="150"/>
      <c r="E41" s="150"/>
      <c r="F41" s="58"/>
      <c r="G41" s="150"/>
      <c r="H41" s="39" t="str">
        <f t="shared" si="0"/>
        <v>Non</v>
      </c>
      <c r="I41" s="14">
        <f t="shared" si="1"/>
        <v>0</v>
      </c>
      <c r="J41" s="124"/>
      <c r="K41" s="145">
        <f>COUNTIF(L$5:AK$5,$D41)*4</f>
        <v>0</v>
      </c>
      <c r="L41" s="70"/>
      <c r="M41" s="16"/>
      <c r="N41" s="65"/>
      <c r="O41" s="64"/>
      <c r="P41" s="65"/>
      <c r="Q41" s="66"/>
      <c r="R41" s="67"/>
      <c r="S41" s="64"/>
      <c r="T41" s="67"/>
      <c r="U41" s="66"/>
      <c r="V41" s="67"/>
      <c r="W41" s="64"/>
      <c r="X41" s="67"/>
      <c r="Y41" s="64"/>
      <c r="Z41" s="67"/>
      <c r="AA41" s="66"/>
      <c r="AB41" s="67"/>
      <c r="AC41" s="64"/>
      <c r="AD41" s="65"/>
      <c r="AE41" s="66"/>
      <c r="AF41" s="67"/>
      <c r="AG41" s="64"/>
      <c r="AH41" s="67"/>
      <c r="AI41" s="64"/>
      <c r="AJ41" s="66"/>
      <c r="AK41" s="83"/>
      <c r="AL41" s="4">
        <f t="shared" si="3"/>
        <v>0</v>
      </c>
      <c r="AM41" s="5">
        <f t="shared" si="4"/>
        <v>0</v>
      </c>
      <c r="AN41" s="94">
        <f t="shared" si="7"/>
        <v>0</v>
      </c>
      <c r="AO41" s="4">
        <f t="shared" si="7"/>
        <v>0</v>
      </c>
      <c r="AP41" s="4">
        <f t="shared" si="7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95">
        <f t="shared" si="7"/>
        <v>0</v>
      </c>
      <c r="BB41" s="96"/>
    </row>
    <row r="42" spans="1:54" s="97" customFormat="1" ht="24.75" customHeight="1" thickBot="1">
      <c r="A42" s="84"/>
      <c r="B42" s="85"/>
      <c r="C42" s="86" t="s">
        <v>6</v>
      </c>
      <c r="D42" s="86"/>
      <c r="E42" s="86"/>
      <c r="F42" s="86"/>
      <c r="G42" s="86"/>
      <c r="H42" s="85"/>
      <c r="I42" s="13"/>
      <c r="J42" s="85"/>
      <c r="K42" s="146"/>
      <c r="L42" s="87">
        <f>COUNT(L$6:L41)</f>
        <v>3</v>
      </c>
      <c r="M42" s="88">
        <f>COUNT(M$6:M41)</f>
        <v>3</v>
      </c>
      <c r="N42" s="89">
        <f>COUNT(N$6:N41)</f>
        <v>0</v>
      </c>
      <c r="O42" s="88">
        <f>COUNT(O$6:O41)</f>
        <v>0</v>
      </c>
      <c r="P42" s="89">
        <f>COUNT(P$6:P41)</f>
        <v>0</v>
      </c>
      <c r="Q42" s="90">
        <f>COUNT(Q$6:Q41)</f>
        <v>0</v>
      </c>
      <c r="R42" s="91">
        <f>COUNT(R$6:R41)</f>
        <v>0</v>
      </c>
      <c r="S42" s="88">
        <f>COUNT(S$6:S41)</f>
        <v>0</v>
      </c>
      <c r="T42" s="91">
        <f>COUNT(T$6:T41)</f>
        <v>0</v>
      </c>
      <c r="U42" s="90">
        <f>COUNT(U$6:U41)</f>
        <v>0</v>
      </c>
      <c r="V42" s="91">
        <f>COUNT(V$6:V41)</f>
        <v>0</v>
      </c>
      <c r="W42" s="88">
        <f>COUNT(W$6:W41)</f>
        <v>0</v>
      </c>
      <c r="X42" s="91">
        <f>COUNT(X$6:X41)</f>
        <v>0</v>
      </c>
      <c r="Y42" s="88">
        <f>COUNT(Y$6:Y41)</f>
        <v>0</v>
      </c>
      <c r="Z42" s="91">
        <f>COUNT(Z$6:Z41)</f>
        <v>0</v>
      </c>
      <c r="AA42" s="90">
        <f>COUNT(AA$6:AA41)</f>
        <v>0</v>
      </c>
      <c r="AB42" s="91">
        <f>COUNT(AB$6:AB41)</f>
        <v>0</v>
      </c>
      <c r="AC42" s="88">
        <f>COUNT(AC$6:AC41)</f>
        <v>0</v>
      </c>
      <c r="AD42" s="89">
        <f>COUNT(AD$6:AD41)</f>
        <v>0</v>
      </c>
      <c r="AE42" s="90">
        <f>COUNT(AE$6:AE41)</f>
        <v>0</v>
      </c>
      <c r="AF42" s="91">
        <f>COUNT(AF$6:AF41)</f>
        <v>0</v>
      </c>
      <c r="AG42" s="88">
        <f>COUNT(AG$6:AG41)</f>
        <v>0</v>
      </c>
      <c r="AH42" s="91">
        <f>COUNT(AH$6:AH41)</f>
        <v>0</v>
      </c>
      <c r="AI42" s="88">
        <f>COUNT(AI$6:AI41)</f>
        <v>0</v>
      </c>
      <c r="AJ42" s="90">
        <f>COUNT(AJ$6:AJ41)</f>
        <v>0</v>
      </c>
      <c r="AK42" s="92">
        <f>COUNT(AK$6:AK41)</f>
        <v>0</v>
      </c>
      <c r="AL42" s="4"/>
      <c r="AM42" s="5"/>
      <c r="AN42" s="125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96"/>
    </row>
    <row r="43" spans="1:54" ht="23.25" customHeight="1">
      <c r="A43" s="11"/>
      <c r="B43" s="40"/>
      <c r="D43" s="42"/>
      <c r="E43" s="42"/>
      <c r="F43" s="9" t="s">
        <v>15</v>
      </c>
      <c r="G43" s="43">
        <f>Nbcourse</f>
        <v>5</v>
      </c>
      <c r="I43" s="44"/>
      <c r="J43" s="11"/>
      <c r="K43" s="11"/>
      <c r="M43" s="45"/>
      <c r="N43" s="5"/>
      <c r="O43" s="5"/>
      <c r="T43" s="46"/>
      <c r="U43" s="5"/>
      <c r="V43" s="5"/>
      <c r="W43" s="5"/>
      <c r="X43" s="9" t="s">
        <v>16</v>
      </c>
      <c r="Y43" s="10">
        <f>classé/2</f>
        <v>2</v>
      </c>
      <c r="Z43" s="46" t="s">
        <v>17</v>
      </c>
      <c r="AA43" s="5"/>
      <c r="AB43" s="5"/>
      <c r="AC43" s="5"/>
      <c r="AD43" s="5"/>
      <c r="AE43" s="5"/>
      <c r="AF43" s="9"/>
      <c r="AG43" s="10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</row>
    <row r="44" spans="1:54" ht="12.75">
      <c r="A44" s="11"/>
      <c r="B44" s="11"/>
      <c r="C44" s="42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</row>
    <row r="45" spans="1:54" ht="12.75">
      <c r="A45" s="11"/>
      <c r="B45" s="11"/>
      <c r="C45" s="48"/>
      <c r="D45" s="42"/>
      <c r="E45" s="42"/>
      <c r="F45" s="42"/>
      <c r="G45" s="42"/>
      <c r="H45" s="11"/>
      <c r="I45" s="44"/>
      <c r="J45" s="1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2"/>
    </row>
    <row r="46" spans="1:54" ht="12.75">
      <c r="A46" s="11"/>
      <c r="B46" s="11"/>
      <c r="C46" s="48"/>
      <c r="D46" s="42"/>
      <c r="E46" s="42"/>
      <c r="F46" s="42"/>
      <c r="G46" s="42"/>
      <c r="H46" s="11"/>
      <c r="I46" s="44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7"/>
      <c r="AL46" s="4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2"/>
    </row>
    <row r="47" spans="1:54" ht="12.75">
      <c r="A47" s="11"/>
      <c r="B47" s="11"/>
      <c r="C47" s="48"/>
      <c r="D47" s="42"/>
      <c r="E47" s="42"/>
      <c r="F47" s="42"/>
      <c r="G47" s="42"/>
      <c r="H47" s="11"/>
      <c r="I47" s="44"/>
      <c r="J47" s="1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1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6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BB5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9" t="s">
        <v>28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47</v>
      </c>
      <c r="M5" s="133"/>
      <c r="N5" s="136"/>
      <c r="O5" s="133"/>
      <c r="P5" s="136"/>
      <c r="Q5" s="133"/>
      <c r="R5" s="136"/>
      <c r="S5" s="133"/>
      <c r="T5" s="137"/>
      <c r="U5" s="133"/>
      <c r="V5" s="137"/>
      <c r="W5" s="133"/>
      <c r="X5" s="137"/>
      <c r="Y5" s="133"/>
      <c r="Z5" s="137"/>
      <c r="AA5" s="133"/>
      <c r="AB5" s="137"/>
      <c r="AC5" s="133"/>
      <c r="AD5" s="137"/>
      <c r="AE5" s="133"/>
      <c r="AF5" s="137"/>
      <c r="AG5" s="133"/>
      <c r="AH5" s="137"/>
      <c r="AI5" s="133"/>
      <c r="AJ5" s="136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51" t="s">
        <v>47</v>
      </c>
      <c r="E6" s="151" t="s">
        <v>48</v>
      </c>
      <c r="F6" s="114"/>
      <c r="G6" s="151" t="s">
        <v>49</v>
      </c>
      <c r="H6" s="39" t="str">
        <f aca="true" t="shared" si="0" ref="H6:H45">IF(COUNTA(AK6)&gt;0,IF(COUNTA(L6:AK6)&lt;classé,"Non","Oui"),"Non")</f>
        <v>Non</v>
      </c>
      <c r="I6" s="115">
        <f aca="true" t="shared" si="1" ref="I6:I45">SUM(L6:AK6)-SUM(AN6:BA6)+K6</f>
        <v>102</v>
      </c>
      <c r="J6" s="116"/>
      <c r="K6" s="145">
        <f aca="true" t="shared" si="2" ref="K6:K45">COUNTIF(L$5:AK$5,$D6)*2</f>
        <v>2</v>
      </c>
      <c r="L6" s="118">
        <v>50</v>
      </c>
      <c r="M6" s="119">
        <v>50</v>
      </c>
      <c r="N6" s="65"/>
      <c r="O6" s="119"/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aca="true" t="shared" si="3" ref="AL6:AL45">MAX(L6:AK6)</f>
        <v>50</v>
      </c>
      <c r="AM6" s="5">
        <f aca="true" t="shared" si="4" ref="AM6:AM24">COUNTA(L6:AK6)</f>
        <v>2</v>
      </c>
      <c r="AN6" s="94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6"/>
      <c r="D7" s="150" t="s">
        <v>75</v>
      </c>
      <c r="E7" s="150" t="s">
        <v>74</v>
      </c>
      <c r="F7" s="58"/>
      <c r="G7" s="150" t="s">
        <v>36</v>
      </c>
      <c r="H7" s="39" t="str">
        <f t="shared" si="0"/>
        <v>Non</v>
      </c>
      <c r="I7" s="14">
        <f t="shared" si="1"/>
        <v>80</v>
      </c>
      <c r="J7" s="117"/>
      <c r="K7" s="145">
        <f t="shared" si="2"/>
        <v>0</v>
      </c>
      <c r="L7" s="15">
        <v>40</v>
      </c>
      <c r="M7" s="16">
        <v>40</v>
      </c>
      <c r="N7" s="54"/>
      <c r="O7" s="16"/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0" t="s">
        <v>34</v>
      </c>
      <c r="E8" s="150" t="s">
        <v>78</v>
      </c>
      <c r="F8" s="58"/>
      <c r="G8" s="150" t="s">
        <v>36</v>
      </c>
      <c r="H8" s="39" t="str">
        <f t="shared" si="0"/>
        <v>Non</v>
      </c>
      <c r="I8" s="14">
        <f t="shared" si="1"/>
        <v>58</v>
      </c>
      <c r="J8" s="117"/>
      <c r="K8" s="145">
        <f t="shared" si="2"/>
        <v>0</v>
      </c>
      <c r="L8" s="15">
        <v>26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150" t="s">
        <v>76</v>
      </c>
      <c r="E9" s="150" t="s">
        <v>77</v>
      </c>
      <c r="F9" s="58"/>
      <c r="G9" s="150" t="s">
        <v>88</v>
      </c>
      <c r="H9" s="39" t="str">
        <f t="shared" si="0"/>
        <v>Non</v>
      </c>
      <c r="I9" s="14">
        <f t="shared" si="1"/>
        <v>54</v>
      </c>
      <c r="J9" s="117"/>
      <c r="K9" s="145">
        <f t="shared" si="2"/>
        <v>0</v>
      </c>
      <c r="L9" s="15">
        <v>32</v>
      </c>
      <c r="M9" s="16">
        <v>22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150" t="s">
        <v>79</v>
      </c>
      <c r="E10" s="150" t="s">
        <v>80</v>
      </c>
      <c r="F10" s="58"/>
      <c r="G10" s="150" t="s">
        <v>40</v>
      </c>
      <c r="H10" s="39" t="str">
        <f t="shared" si="0"/>
        <v>Non</v>
      </c>
      <c r="I10" s="14">
        <f t="shared" si="1"/>
        <v>48</v>
      </c>
      <c r="J10" s="117"/>
      <c r="K10" s="145">
        <f t="shared" si="2"/>
        <v>0</v>
      </c>
      <c r="L10" s="15">
        <v>22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0" t="s">
        <v>69</v>
      </c>
      <c r="E11" s="150" t="s">
        <v>81</v>
      </c>
      <c r="F11" s="58"/>
      <c r="G11" s="150" t="s">
        <v>36</v>
      </c>
      <c r="H11" s="39" t="str">
        <f t="shared" si="0"/>
        <v>Non</v>
      </c>
      <c r="I11" s="14">
        <f t="shared" si="1"/>
        <v>40</v>
      </c>
      <c r="J11" s="117"/>
      <c r="K11" s="145">
        <f t="shared" si="2"/>
        <v>0</v>
      </c>
      <c r="L11" s="15">
        <v>20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150" t="s">
        <v>84</v>
      </c>
      <c r="E12" s="150" t="s">
        <v>48</v>
      </c>
      <c r="F12" s="58"/>
      <c r="G12" s="8" t="s">
        <v>36</v>
      </c>
      <c r="H12" s="39" t="str">
        <f t="shared" si="0"/>
        <v>Non</v>
      </c>
      <c r="I12" s="14">
        <f t="shared" si="1"/>
        <v>36</v>
      </c>
      <c r="J12" s="117"/>
      <c r="K12" s="145">
        <f t="shared" si="2"/>
        <v>0</v>
      </c>
      <c r="L12" s="15">
        <v>18</v>
      </c>
      <c r="M12" s="16">
        <v>18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18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150" t="s">
        <v>82</v>
      </c>
      <c r="E13" s="150" t="s">
        <v>83</v>
      </c>
      <c r="F13" s="58"/>
      <c r="G13" s="157" t="s">
        <v>36</v>
      </c>
      <c r="H13" s="39" t="str">
        <f t="shared" si="0"/>
        <v>Non</v>
      </c>
      <c r="I13" s="14">
        <f t="shared" si="1"/>
        <v>35</v>
      </c>
      <c r="J13" s="117"/>
      <c r="K13" s="145">
        <f t="shared" si="2"/>
        <v>0</v>
      </c>
      <c r="L13" s="15">
        <v>19</v>
      </c>
      <c r="M13" s="16">
        <v>16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150" t="s">
        <v>87</v>
      </c>
      <c r="E14" s="150" t="s">
        <v>45</v>
      </c>
      <c r="F14" s="58"/>
      <c r="G14" s="8" t="s">
        <v>36</v>
      </c>
      <c r="H14" s="39" t="str">
        <f t="shared" si="0"/>
        <v>Non</v>
      </c>
      <c r="I14" s="14">
        <f t="shared" si="1"/>
        <v>35</v>
      </c>
      <c r="J14" s="117"/>
      <c r="K14" s="145">
        <f t="shared" si="2"/>
        <v>0</v>
      </c>
      <c r="L14" s="15">
        <v>16</v>
      </c>
      <c r="M14" s="16">
        <v>19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19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150" t="s">
        <v>85</v>
      </c>
      <c r="E15" s="150" t="s">
        <v>86</v>
      </c>
      <c r="F15" s="58"/>
      <c r="G15" s="8" t="s">
        <v>36</v>
      </c>
      <c r="H15" s="39" t="str">
        <f t="shared" si="0"/>
        <v>Non</v>
      </c>
      <c r="I15" s="14">
        <f t="shared" si="1"/>
        <v>34</v>
      </c>
      <c r="J15" s="117"/>
      <c r="K15" s="145">
        <f t="shared" si="2"/>
        <v>0</v>
      </c>
      <c r="L15" s="15">
        <v>17</v>
      </c>
      <c r="M15" s="16">
        <v>17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17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39">
        <f t="shared" si="6"/>
        <v>11</v>
      </c>
      <c r="B16" s="51"/>
      <c r="C16" s="52"/>
      <c r="D16" s="150"/>
      <c r="E16" s="150"/>
      <c r="F16" s="58"/>
      <c r="G16" s="8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150"/>
      <c r="E17" s="150"/>
      <c r="F17" s="58"/>
      <c r="G17" s="8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150"/>
      <c r="E18" s="150"/>
      <c r="F18" s="58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150"/>
      <c r="E19" s="150"/>
      <c r="F19" s="58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150"/>
      <c r="E20" s="150"/>
      <c r="F20" s="58"/>
      <c r="G20" s="8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0"/>
      <c r="E21" s="150"/>
      <c r="F21" s="58"/>
      <c r="G21" s="8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150"/>
      <c r="E22" s="150"/>
      <c r="F22" s="58"/>
      <c r="G22" s="8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150"/>
      <c r="E23" s="150"/>
      <c r="F23" s="58"/>
      <c r="G23" s="8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150"/>
      <c r="E24" s="150"/>
      <c r="F24" s="58"/>
      <c r="G24" s="8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150"/>
      <c r="E25" s="150"/>
      <c r="F25" s="58"/>
      <c r="G25" s="8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4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150"/>
      <c r="E26" s="150"/>
      <c r="F26" s="58"/>
      <c r="G26" s="8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2"/>
      <c r="D27" s="150"/>
      <c r="E27" s="150"/>
      <c r="F27" s="58"/>
      <c r="G27" s="8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2"/>
      <c r="D28" s="150"/>
      <c r="E28" s="150"/>
      <c r="F28" s="58"/>
      <c r="G28" s="8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2"/>
      <c r="D29" s="150"/>
      <c r="E29" s="150"/>
      <c r="F29" s="58"/>
      <c r="G29" s="8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150"/>
      <c r="E30" s="150"/>
      <c r="F30" s="58"/>
      <c r="G30" s="8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150"/>
      <c r="E31" s="150"/>
      <c r="F31" s="58"/>
      <c r="G31" s="8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8"/>
      <c r="E32" s="8"/>
      <c r="F32" s="53"/>
      <c r="G32" s="8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150"/>
      <c r="E33" s="150"/>
      <c r="F33" s="58"/>
      <c r="G33" s="8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150"/>
      <c r="E34" s="150"/>
      <c r="F34" s="58"/>
      <c r="G34" s="8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5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5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5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5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5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5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5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5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5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5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6"/>
      <c r="L46" s="87">
        <f>COUNT(L$6:L45)</f>
        <v>10</v>
      </c>
      <c r="M46" s="88">
        <f>COUNT(M$6:M45)</f>
        <v>10</v>
      </c>
      <c r="N46" s="89">
        <f>COUNT(N$6:N45)</f>
        <v>0</v>
      </c>
      <c r="O46" s="88">
        <f>COUNT(O$6:O45)</f>
        <v>0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2">
    <dataValidation errorStyle="information" type="list" showInputMessage="1" showErrorMessage="1" errorTitle="ASK Inconnue" error="ASK Inconnue&#10;&#10;Confirmez vous votre saisie ?" sqref="G13:G45">
      <formula1>#REF!</formula1>
    </dataValidation>
    <dataValidation errorStyle="information" type="list" showInputMessage="1" showErrorMessage="1" errorTitle="ASK Inconnue" error="ASK Inconnue&#10;&#10;Confirmez vous votre saisie ?" sqref="G6:G12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9" sqref="M9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9" t="s">
        <v>27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57</v>
      </c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50" t="s">
        <v>57</v>
      </c>
      <c r="E6" s="150" t="s">
        <v>58</v>
      </c>
      <c r="F6" s="58"/>
      <c r="G6" s="150" t="s">
        <v>33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102</v>
      </c>
      <c r="J6" s="116"/>
      <c r="K6" s="145">
        <f>COUNTIF(L$5:AK$5,$D6)*2</f>
        <v>2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2" ref="AL6:AL35">MAX(L6:AK6)</f>
        <v>50</v>
      </c>
      <c r="AM6" s="5">
        <f aca="true" t="shared" si="3" ref="AM6:AM35">COUNTA(L6:AK6)</f>
        <v>2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5">A6+1</f>
        <v>2</v>
      </c>
      <c r="B7" s="51"/>
      <c r="C7" s="52"/>
      <c r="D7" s="150" t="s">
        <v>102</v>
      </c>
      <c r="E7" s="150" t="s">
        <v>103</v>
      </c>
      <c r="F7" s="58"/>
      <c r="G7" s="150" t="s">
        <v>33</v>
      </c>
      <c r="H7" s="39" t="str">
        <f t="shared" si="0"/>
        <v>Non</v>
      </c>
      <c r="I7" s="14">
        <f t="shared" si="1"/>
        <v>80</v>
      </c>
      <c r="J7" s="117"/>
      <c r="K7" s="145">
        <f>COUNTIF(L$5:AK$5,$D7)*2</f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2"/>
        <v>40</v>
      </c>
      <c r="AM7" s="5">
        <f t="shared" si="3"/>
        <v>2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6"/>
      <c r="D8" s="150" t="s">
        <v>104</v>
      </c>
      <c r="E8" s="150" t="s">
        <v>105</v>
      </c>
      <c r="F8" s="58"/>
      <c r="G8" s="150" t="s">
        <v>106</v>
      </c>
      <c r="H8" s="39" t="str">
        <f t="shared" si="0"/>
        <v>Non</v>
      </c>
      <c r="I8" s="14">
        <f t="shared" si="1"/>
        <v>64</v>
      </c>
      <c r="J8" s="117"/>
      <c r="K8" s="145">
        <f aca="true" t="shared" si="6" ref="K8:K34">COUNTIF(L$5:AK$5,$D8)*2</f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2"/>
        <v>32</v>
      </c>
      <c r="AM8" s="5">
        <f t="shared" si="3"/>
        <v>2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2"/>
      <c r="D9" s="57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/>
      <c r="E10" s="57"/>
      <c r="F10" s="58"/>
      <c r="G10" s="150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150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0"/>
      <c r="E12" s="57"/>
      <c r="F12" s="58"/>
      <c r="G12" s="150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131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t="shared" si="3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3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3</v>
      </c>
      <c r="M36" s="88">
        <f>COUNT(M$6:M35)</f>
        <v>3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7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4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2" sqref="G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32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89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8" t="s">
        <v>89</v>
      </c>
      <c r="E6" s="8" t="s">
        <v>90</v>
      </c>
      <c r="F6" s="58"/>
      <c r="G6" s="150" t="s">
        <v>107</v>
      </c>
      <c r="H6" s="39" t="str">
        <f aca="true" t="shared" si="0" ref="H6:H38">IF(COUNTA(AK6)&gt;0,IF(COUNTA(L6:AK6)&lt;classé,"Non","Oui"),"Non")</f>
        <v>Non</v>
      </c>
      <c r="I6" s="115">
        <f aca="true" t="shared" si="1" ref="I6:I38">SUM(L6:AK6)-SUM(AN6:BA6)+K6</f>
        <v>102</v>
      </c>
      <c r="J6" s="116"/>
      <c r="K6" s="148">
        <f aca="true" t="shared" si="2" ref="K6:K38">COUNTIF(L$5:AK$5,$D6)*2</f>
        <v>2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8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8">A6+1</f>
        <v>2</v>
      </c>
      <c r="B7" s="51"/>
      <c r="C7" s="56"/>
      <c r="D7" s="150" t="s">
        <v>41</v>
      </c>
      <c r="E7" s="150" t="s">
        <v>42</v>
      </c>
      <c r="F7" s="58"/>
      <c r="G7" s="8" t="s">
        <v>43</v>
      </c>
      <c r="H7" s="39" t="str">
        <f t="shared" si="0"/>
        <v>Non</v>
      </c>
      <c r="I7" s="14">
        <f t="shared" si="1"/>
        <v>80</v>
      </c>
      <c r="J7" s="117"/>
      <c r="K7" s="145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0" t="s">
        <v>46</v>
      </c>
      <c r="E8" s="150" t="s">
        <v>50</v>
      </c>
      <c r="F8" s="58"/>
      <c r="G8" s="150" t="s">
        <v>33</v>
      </c>
      <c r="H8" s="39" t="str">
        <f t="shared" si="0"/>
        <v>Non</v>
      </c>
      <c r="I8" s="14">
        <f t="shared" si="1"/>
        <v>58</v>
      </c>
      <c r="J8" s="117"/>
      <c r="K8" s="145">
        <f t="shared" si="2"/>
        <v>0</v>
      </c>
      <c r="L8" s="15">
        <v>26</v>
      </c>
      <c r="M8" s="16">
        <v>32</v>
      </c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0" t="s">
        <v>91</v>
      </c>
      <c r="E9" s="150" t="s">
        <v>44</v>
      </c>
      <c r="F9" s="58"/>
      <c r="G9" s="150" t="s">
        <v>33</v>
      </c>
      <c r="H9" s="39" t="str">
        <f t="shared" si="0"/>
        <v>Non</v>
      </c>
      <c r="I9" s="14">
        <f t="shared" si="1"/>
        <v>58</v>
      </c>
      <c r="J9" s="117"/>
      <c r="K9" s="145">
        <f t="shared" si="2"/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150" t="s">
        <v>52</v>
      </c>
      <c r="E10" s="8" t="s">
        <v>53</v>
      </c>
      <c r="F10" s="53"/>
      <c r="G10" s="8" t="s">
        <v>36</v>
      </c>
      <c r="H10" s="39" t="str">
        <f t="shared" si="0"/>
        <v>Non</v>
      </c>
      <c r="I10" s="14">
        <f t="shared" si="1"/>
        <v>44</v>
      </c>
      <c r="J10" s="117"/>
      <c r="K10" s="145">
        <f t="shared" si="2"/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>A10+1</f>
        <v>6</v>
      </c>
      <c r="B11" s="51"/>
      <c r="C11" s="52"/>
      <c r="D11" s="150" t="s">
        <v>92</v>
      </c>
      <c r="E11" s="8" t="s">
        <v>93</v>
      </c>
      <c r="F11" s="53"/>
      <c r="G11" s="8" t="s">
        <v>36</v>
      </c>
      <c r="H11" s="39" t="str">
        <f t="shared" si="0"/>
        <v>Non</v>
      </c>
      <c r="I11" s="14">
        <f t="shared" si="1"/>
        <v>40</v>
      </c>
      <c r="J11" s="117"/>
      <c r="K11" s="145">
        <f t="shared" si="2"/>
        <v>0</v>
      </c>
      <c r="L11" s="15">
        <v>20</v>
      </c>
      <c r="M11" s="16">
        <v>20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150"/>
      <c r="E12" s="150"/>
      <c r="F12" s="53"/>
      <c r="G12" s="8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150"/>
      <c r="E13" s="57"/>
      <c r="F13" s="58"/>
      <c r="G13" s="150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150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150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51"/>
      <c r="C16" s="52"/>
      <c r="D16" s="57"/>
      <c r="E16" s="57"/>
      <c r="F16" s="58"/>
      <c r="G16" s="150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150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150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150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150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150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150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2"/>
      <c r="D25" s="57"/>
      <c r="E25" s="57"/>
      <c r="F25" s="58"/>
      <c r="G25" s="150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150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2"/>
      <c r="D27" s="57"/>
      <c r="E27" s="57"/>
      <c r="F27" s="58"/>
      <c r="G27" s="150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150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2"/>
      <c r="D29" s="57"/>
      <c r="E29" s="57"/>
      <c r="F29" s="58"/>
      <c r="G29" s="150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150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150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150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150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150"/>
      <c r="E34" s="150"/>
      <c r="F34" s="58"/>
      <c r="G34" s="150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8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2"/>
      <c r="D35" s="150"/>
      <c r="E35" s="150"/>
      <c r="F35" s="58"/>
      <c r="G35" s="150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>
      <c r="A36" s="39">
        <f t="shared" si="6"/>
        <v>31</v>
      </c>
      <c r="B36" s="51"/>
      <c r="C36" s="56"/>
      <c r="D36" s="150"/>
      <c r="E36" s="150"/>
      <c r="F36" s="58"/>
      <c r="G36" s="150"/>
      <c r="H36" s="39" t="str">
        <f t="shared" si="0"/>
        <v>Non</v>
      </c>
      <c r="I36" s="14">
        <f t="shared" si="1"/>
        <v>0</v>
      </c>
      <c r="J36" s="117"/>
      <c r="K36" s="145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  <c r="BC36" s="96"/>
    </row>
    <row r="37" spans="1:55" s="97" customFormat="1" ht="24.75" customHeight="1">
      <c r="A37" s="39">
        <f t="shared" si="6"/>
        <v>32</v>
      </c>
      <c r="B37" s="51"/>
      <c r="C37" s="56"/>
      <c r="D37" s="150"/>
      <c r="E37" s="150"/>
      <c r="F37" s="58"/>
      <c r="G37" s="150"/>
      <c r="H37" s="39" t="str">
        <f t="shared" si="0"/>
        <v>Non</v>
      </c>
      <c r="I37" s="14">
        <f t="shared" si="1"/>
        <v>0</v>
      </c>
      <c r="J37" s="117"/>
      <c r="K37" s="145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>COUNTA(L37:AK37)</f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  <c r="BC37" s="96"/>
    </row>
    <row r="38" spans="1:55" s="97" customFormat="1" ht="24.75" customHeight="1" thickBot="1">
      <c r="A38" s="39">
        <f t="shared" si="6"/>
        <v>33</v>
      </c>
      <c r="B38" s="51"/>
      <c r="C38" s="56"/>
      <c r="D38" s="57"/>
      <c r="E38" s="57"/>
      <c r="F38" s="58"/>
      <c r="G38" s="57"/>
      <c r="H38" s="39" t="str">
        <f t="shared" si="0"/>
        <v>Non</v>
      </c>
      <c r="I38" s="14">
        <f t="shared" si="1"/>
        <v>0</v>
      </c>
      <c r="J38" s="117"/>
      <c r="K38" s="145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8"/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  <c r="BC38" s="96"/>
    </row>
    <row r="39" spans="1:55" s="97" customFormat="1" ht="24.75" customHeight="1" thickBot="1">
      <c r="A39" s="84"/>
      <c r="B39" s="85"/>
      <c r="C39" s="86" t="s">
        <v>6</v>
      </c>
      <c r="D39" s="86"/>
      <c r="E39" s="86"/>
      <c r="F39" s="86"/>
      <c r="G39" s="86"/>
      <c r="H39" s="85"/>
      <c r="I39" s="13"/>
      <c r="J39" s="85"/>
      <c r="K39" s="146"/>
      <c r="L39" s="87">
        <f>COUNT(L$6:L38)</f>
        <v>6</v>
      </c>
      <c r="M39" s="88">
        <f>COUNT(M$6:M38)</f>
        <v>6</v>
      </c>
      <c r="N39" s="89">
        <f>COUNT(N$6:N38)</f>
        <v>0</v>
      </c>
      <c r="O39" s="88">
        <f>COUNT(O$6:O38)</f>
        <v>0</v>
      </c>
      <c r="P39" s="89">
        <f>COUNT(P$6:P38)</f>
        <v>0</v>
      </c>
      <c r="Q39" s="90">
        <f>COUNT(Q$6:Q38)</f>
        <v>0</v>
      </c>
      <c r="R39" s="91">
        <f>COUNT(R$6:R38)</f>
        <v>0</v>
      </c>
      <c r="S39" s="88">
        <f>COUNT(S$6:S38)</f>
        <v>0</v>
      </c>
      <c r="T39" s="91">
        <f>COUNT(T$6:T38)</f>
        <v>0</v>
      </c>
      <c r="U39" s="90">
        <f>COUNT(U$6:U38)</f>
        <v>0</v>
      </c>
      <c r="V39" s="91">
        <f>COUNT(V$6:V38)</f>
        <v>0</v>
      </c>
      <c r="W39" s="88">
        <f>COUNT(W$6:W38)</f>
        <v>0</v>
      </c>
      <c r="X39" s="91">
        <f>COUNT(X$6:X38)</f>
        <v>0</v>
      </c>
      <c r="Y39" s="88">
        <f>COUNT(Y$6:Y38)</f>
        <v>0</v>
      </c>
      <c r="Z39" s="91">
        <f>COUNT(Z$6:Z38)</f>
        <v>0</v>
      </c>
      <c r="AA39" s="90">
        <f>COUNT(AA$6:AA38)</f>
        <v>0</v>
      </c>
      <c r="AB39" s="91">
        <f>COUNT(AB$6:AB38)</f>
        <v>0</v>
      </c>
      <c r="AC39" s="88">
        <f>COUNT(AC$6:AC38)</f>
        <v>0</v>
      </c>
      <c r="AD39" s="89">
        <f>COUNT(AD$6:AD38)</f>
        <v>0</v>
      </c>
      <c r="AE39" s="90">
        <f>COUNT(AE$6:AE38)</f>
        <v>0</v>
      </c>
      <c r="AF39" s="91">
        <f>COUNT(AF$6:AF38)</f>
        <v>0</v>
      </c>
      <c r="AG39" s="88">
        <f>COUNT(AG$6:AG38)</f>
        <v>0</v>
      </c>
      <c r="AH39" s="91">
        <f>COUNT(AH$6:AH38)</f>
        <v>0</v>
      </c>
      <c r="AI39" s="88">
        <f>COUNT(AI$6:AI38)</f>
        <v>0</v>
      </c>
      <c r="AJ39" s="90">
        <f>COUNT(AJ$6:AJ38)</f>
        <v>0</v>
      </c>
      <c r="AK39" s="92">
        <f>COUNT(AK$6:AK38)</f>
        <v>0</v>
      </c>
      <c r="AL39" s="4"/>
      <c r="AM39" s="5"/>
      <c r="AN39" s="125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96"/>
      <c r="BC39" s="96"/>
    </row>
    <row r="40" spans="1:55" ht="23.25" customHeight="1">
      <c r="A40" s="11"/>
      <c r="B40" s="40"/>
      <c r="D40" s="42"/>
      <c r="E40" s="42"/>
      <c r="F40" s="9" t="s">
        <v>15</v>
      </c>
      <c r="G40" s="43">
        <f>Nbcourse</f>
        <v>5</v>
      </c>
      <c r="I40" s="44"/>
      <c r="J40" s="11"/>
      <c r="K40" s="11"/>
      <c r="M40" s="45"/>
      <c r="N40" s="5"/>
      <c r="O40" s="5"/>
      <c r="T40" s="46"/>
      <c r="U40" s="5"/>
      <c r="V40" s="5"/>
      <c r="W40" s="5"/>
      <c r="X40" s="9" t="s">
        <v>16</v>
      </c>
      <c r="Y40" s="10">
        <f>classé/2</f>
        <v>2</v>
      </c>
      <c r="Z40" s="46" t="s">
        <v>17</v>
      </c>
      <c r="AA40" s="5"/>
      <c r="AB40" s="5"/>
      <c r="AC40" s="5"/>
      <c r="AD40" s="5"/>
      <c r="AE40" s="5"/>
      <c r="AF40" s="9"/>
      <c r="AG40" s="10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2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  <row r="43" spans="1:55" ht="12.75">
      <c r="A43" s="11"/>
      <c r="B43" s="11"/>
      <c r="C43" s="48"/>
      <c r="D43" s="42"/>
      <c r="E43" s="42"/>
      <c r="F43" s="42"/>
      <c r="G43" s="42"/>
      <c r="H43" s="11"/>
      <c r="I43" s="44"/>
      <c r="J43" s="11"/>
      <c r="K43" s="1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  <c r="BC43" s="42"/>
    </row>
    <row r="44" spans="1:55" ht="12.75">
      <c r="A44" s="11"/>
      <c r="B44" s="11"/>
      <c r="C44" s="48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  <c r="BC44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8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9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18" sqref="D18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101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92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 t="s">
        <v>54</v>
      </c>
      <c r="C6" s="112"/>
      <c r="D6" s="113" t="s">
        <v>92</v>
      </c>
      <c r="E6" s="113" t="s">
        <v>94</v>
      </c>
      <c r="F6" s="114"/>
      <c r="G6" s="151" t="s">
        <v>36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102</v>
      </c>
      <c r="J6" s="116"/>
      <c r="K6" s="145">
        <f>COUNTIF(L$5:AK$5,$D6)*2</f>
        <v>2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2" ref="AL6:AL35">MAX(L6:AK6)</f>
        <v>50</v>
      </c>
      <c r="AM6" s="5">
        <f aca="true" t="shared" si="3" ref="AM6:AM35">COUNTA(L6:AK6)</f>
        <v>2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</row>
    <row r="7" spans="1:54" s="97" customFormat="1" ht="24.75" customHeight="1">
      <c r="A7" s="39">
        <f aca="true" t="shared" si="5" ref="A7:A35">A6+1</f>
        <v>2</v>
      </c>
      <c r="B7" s="51"/>
      <c r="C7" s="52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</row>
    <row r="8" spans="1:54" s="97" customFormat="1" ht="24.75" customHeight="1">
      <c r="A8" s="39">
        <f t="shared" si="5"/>
        <v>3</v>
      </c>
      <c r="B8" s="51"/>
      <c r="C8" s="52"/>
      <c r="D8" s="150"/>
      <c r="E8" s="8"/>
      <c r="F8" s="53"/>
      <c r="G8" s="8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5">COUNTIF(L$5:AK$5,$D8)*2</f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</row>
    <row r="9" spans="1:54" s="97" customFormat="1" ht="24.75" customHeight="1">
      <c r="A9" s="39">
        <f t="shared" si="5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</row>
    <row r="10" spans="1:54" s="97" customFormat="1" ht="24.75" customHeight="1">
      <c r="A10" s="39">
        <f t="shared" si="5"/>
        <v>5</v>
      </c>
      <c r="B10" s="51"/>
      <c r="C10" s="56"/>
      <c r="D10" s="8"/>
      <c r="E10" s="8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</row>
    <row r="11" spans="1:54" s="97" customFormat="1" ht="24.75" customHeight="1">
      <c r="A11" s="39">
        <f t="shared" si="5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</row>
    <row r="12" spans="1:54" s="97" customFormat="1" ht="24.75" customHeight="1">
      <c r="A12" s="39">
        <f t="shared" si="5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</row>
    <row r="13" spans="1:54" s="97" customFormat="1" ht="24.75" customHeight="1">
      <c r="A13" s="39">
        <f t="shared" si="5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</row>
    <row r="14" spans="1:54" s="97" customFormat="1" ht="24.75" customHeight="1">
      <c r="A14" s="39">
        <f t="shared" si="5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</row>
    <row r="15" spans="1:54" s="97" customFormat="1" ht="24.75" customHeight="1">
      <c r="A15" s="39">
        <f t="shared" si="5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</row>
    <row r="16" spans="1:54" s="97" customFormat="1" ht="24.75" customHeight="1">
      <c r="A16" s="62">
        <f t="shared" si="5"/>
        <v>11</v>
      </c>
      <c r="B16" s="61"/>
      <c r="C16" s="71"/>
      <c r="D16" s="57"/>
      <c r="E16" s="152"/>
      <c r="F16" s="155"/>
      <c r="G16" s="152"/>
      <c r="H16" s="39" t="str">
        <f t="shared" si="0"/>
        <v>Non</v>
      </c>
      <c r="I16" s="63">
        <f t="shared" si="1"/>
        <v>0</v>
      </c>
      <c r="J16" s="124"/>
      <c r="K16" s="145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5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5"/>
        <v>14</v>
      </c>
      <c r="B19" s="51"/>
      <c r="C19" s="52"/>
      <c r="D19" s="57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5"/>
        <v>15</v>
      </c>
      <c r="B20" s="51"/>
      <c r="C20" s="56"/>
      <c r="D20" s="57"/>
      <c r="E20" s="57"/>
      <c r="F20" s="58"/>
      <c r="G20" s="8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5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5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5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t="shared" si="3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5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3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7" sqref="G1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93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/>
      <c r="M5" s="133"/>
      <c r="N5" s="134"/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51"/>
      <c r="E6" s="151"/>
      <c r="F6" s="114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5"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14">COUNTA(L6:AK6)</f>
        <v>0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aca="true" t="shared" si="7" ref="AM15:AM24">COUNTA(L15:AK15)</f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7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>A21+1</f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>A22+1</f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8" ref="AQ23:BA23">IF($AM23&gt;Nbcourse+AQ$3-1-$J23,LARGE($L23:$AK23,Nbcourse+AQ$3-$J23),0)</f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>A23+1</f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9" ref="AN24:BA24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>A24+1</f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0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5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0"/>
        <v>0</v>
      </c>
      <c r="AN26" s="94">
        <f aca="true" t="shared" si="11" ref="AN26:BA35">IF($AM26&gt;Nbcourse+AN$3-1-$J26,LARGE($L26:$AK26,Nbcourse+AN$3-$J26),0)</f>
        <v>0</v>
      </c>
      <c r="AO26" s="4">
        <f t="shared" si="11"/>
        <v>0</v>
      </c>
      <c r="AP26" s="4">
        <f t="shared" si="11"/>
        <v>0</v>
      </c>
      <c r="AQ26" s="4">
        <f t="shared" si="11"/>
        <v>0</v>
      </c>
      <c r="AR26" s="4">
        <f t="shared" si="11"/>
        <v>0</v>
      </c>
      <c r="AS26" s="4">
        <f t="shared" si="11"/>
        <v>0</v>
      </c>
      <c r="AT26" s="4">
        <f t="shared" si="11"/>
        <v>0</v>
      </c>
      <c r="AU26" s="4">
        <f t="shared" si="11"/>
        <v>0</v>
      </c>
      <c r="AV26" s="4">
        <f t="shared" si="11"/>
        <v>0</v>
      </c>
      <c r="AW26" s="4">
        <f t="shared" si="11"/>
        <v>0</v>
      </c>
      <c r="AX26" s="4">
        <f t="shared" si="11"/>
        <v>0</v>
      </c>
      <c r="AY26" s="4">
        <f t="shared" si="11"/>
        <v>0</v>
      </c>
      <c r="AZ26" s="4">
        <f t="shared" si="11"/>
        <v>0</v>
      </c>
      <c r="BA26" s="95">
        <f t="shared" si="11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0"/>
        <v>0</v>
      </c>
      <c r="AN27" s="94">
        <f t="shared" si="11"/>
        <v>0</v>
      </c>
      <c r="AO27" s="4">
        <f t="shared" si="11"/>
        <v>0</v>
      </c>
      <c r="AP27" s="4">
        <f t="shared" si="11"/>
        <v>0</v>
      </c>
      <c r="AQ27" s="4">
        <f t="shared" si="11"/>
        <v>0</v>
      </c>
      <c r="AR27" s="4">
        <f t="shared" si="11"/>
        <v>0</v>
      </c>
      <c r="AS27" s="4">
        <f t="shared" si="11"/>
        <v>0</v>
      </c>
      <c r="AT27" s="4">
        <f t="shared" si="11"/>
        <v>0</v>
      </c>
      <c r="AU27" s="4">
        <f t="shared" si="11"/>
        <v>0</v>
      </c>
      <c r="AV27" s="4">
        <f t="shared" si="11"/>
        <v>0</v>
      </c>
      <c r="AW27" s="4">
        <f t="shared" si="11"/>
        <v>0</v>
      </c>
      <c r="AX27" s="4">
        <f t="shared" si="11"/>
        <v>0</v>
      </c>
      <c r="AY27" s="4">
        <f t="shared" si="11"/>
        <v>0</v>
      </c>
      <c r="AZ27" s="4">
        <f t="shared" si="11"/>
        <v>0</v>
      </c>
      <c r="BA27" s="95">
        <f t="shared" si="11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0"/>
        <v>0</v>
      </c>
      <c r="AN28" s="94">
        <f t="shared" si="11"/>
        <v>0</v>
      </c>
      <c r="AO28" s="4">
        <f t="shared" si="11"/>
        <v>0</v>
      </c>
      <c r="AP28" s="4">
        <f t="shared" si="11"/>
        <v>0</v>
      </c>
      <c r="AQ28" s="4">
        <f t="shared" si="11"/>
        <v>0</v>
      </c>
      <c r="AR28" s="4">
        <f t="shared" si="11"/>
        <v>0</v>
      </c>
      <c r="AS28" s="4">
        <f t="shared" si="11"/>
        <v>0</v>
      </c>
      <c r="AT28" s="4">
        <f t="shared" si="11"/>
        <v>0</v>
      </c>
      <c r="AU28" s="4">
        <f t="shared" si="11"/>
        <v>0</v>
      </c>
      <c r="AV28" s="4">
        <f t="shared" si="11"/>
        <v>0</v>
      </c>
      <c r="AW28" s="4">
        <f t="shared" si="11"/>
        <v>0</v>
      </c>
      <c r="AX28" s="4">
        <f t="shared" si="11"/>
        <v>0</v>
      </c>
      <c r="AY28" s="4">
        <f t="shared" si="11"/>
        <v>0</v>
      </c>
      <c r="AZ28" s="4">
        <f t="shared" si="11"/>
        <v>0</v>
      </c>
      <c r="BA28" s="95">
        <f t="shared" si="11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11"/>
        <v>0</v>
      </c>
      <c r="AO29" s="4">
        <f t="shared" si="11"/>
        <v>0</v>
      </c>
      <c r="AP29" s="4">
        <f t="shared" si="11"/>
        <v>0</v>
      </c>
      <c r="AQ29" s="4">
        <f t="shared" si="11"/>
        <v>0</v>
      </c>
      <c r="AR29" s="4">
        <f t="shared" si="11"/>
        <v>0</v>
      </c>
      <c r="AS29" s="4">
        <f t="shared" si="11"/>
        <v>0</v>
      </c>
      <c r="AT29" s="4">
        <f t="shared" si="11"/>
        <v>0</v>
      </c>
      <c r="AU29" s="4">
        <f t="shared" si="11"/>
        <v>0</v>
      </c>
      <c r="AV29" s="4">
        <f t="shared" si="11"/>
        <v>0</v>
      </c>
      <c r="AW29" s="4">
        <f t="shared" si="11"/>
        <v>0</v>
      </c>
      <c r="AX29" s="4">
        <f t="shared" si="11"/>
        <v>0</v>
      </c>
      <c r="AY29" s="4">
        <f t="shared" si="11"/>
        <v>0</v>
      </c>
      <c r="AZ29" s="4">
        <f t="shared" si="11"/>
        <v>0</v>
      </c>
      <c r="BA29" s="95">
        <f t="shared" si="11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11"/>
        <v>0</v>
      </c>
      <c r="AO30" s="4">
        <f t="shared" si="11"/>
        <v>0</v>
      </c>
      <c r="AP30" s="4">
        <f t="shared" si="11"/>
        <v>0</v>
      </c>
      <c r="AQ30" s="4">
        <f t="shared" si="11"/>
        <v>0</v>
      </c>
      <c r="AR30" s="4">
        <f t="shared" si="11"/>
        <v>0</v>
      </c>
      <c r="AS30" s="4">
        <f t="shared" si="11"/>
        <v>0</v>
      </c>
      <c r="AT30" s="4">
        <f t="shared" si="11"/>
        <v>0</v>
      </c>
      <c r="AU30" s="4">
        <f t="shared" si="11"/>
        <v>0</v>
      </c>
      <c r="AV30" s="4">
        <f t="shared" si="11"/>
        <v>0</v>
      </c>
      <c r="AW30" s="4">
        <f t="shared" si="11"/>
        <v>0</v>
      </c>
      <c r="AX30" s="4">
        <f t="shared" si="11"/>
        <v>0</v>
      </c>
      <c r="AY30" s="4">
        <f t="shared" si="11"/>
        <v>0</v>
      </c>
      <c r="AZ30" s="4">
        <f t="shared" si="11"/>
        <v>0</v>
      </c>
      <c r="BA30" s="95">
        <f t="shared" si="11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11"/>
        <v>0</v>
      </c>
      <c r="AO31" s="4">
        <f t="shared" si="11"/>
        <v>0</v>
      </c>
      <c r="AP31" s="4">
        <f t="shared" si="11"/>
        <v>0</v>
      </c>
      <c r="AQ31" s="4">
        <f t="shared" si="11"/>
        <v>0</v>
      </c>
      <c r="AR31" s="4">
        <f t="shared" si="11"/>
        <v>0</v>
      </c>
      <c r="AS31" s="4">
        <f t="shared" si="11"/>
        <v>0</v>
      </c>
      <c r="AT31" s="4">
        <f t="shared" si="11"/>
        <v>0</v>
      </c>
      <c r="AU31" s="4">
        <f t="shared" si="11"/>
        <v>0</v>
      </c>
      <c r="AV31" s="4">
        <f t="shared" si="11"/>
        <v>0</v>
      </c>
      <c r="AW31" s="4">
        <f t="shared" si="11"/>
        <v>0</v>
      </c>
      <c r="AX31" s="4">
        <f t="shared" si="11"/>
        <v>0</v>
      </c>
      <c r="AY31" s="4">
        <f t="shared" si="11"/>
        <v>0</v>
      </c>
      <c r="AZ31" s="4">
        <f t="shared" si="11"/>
        <v>0</v>
      </c>
      <c r="BA31" s="95">
        <f t="shared" si="11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11"/>
        <v>0</v>
      </c>
      <c r="AO32" s="4">
        <f t="shared" si="11"/>
        <v>0</v>
      </c>
      <c r="AP32" s="4">
        <f t="shared" si="11"/>
        <v>0</v>
      </c>
      <c r="AQ32" s="4">
        <f t="shared" si="11"/>
        <v>0</v>
      </c>
      <c r="AR32" s="4">
        <f t="shared" si="11"/>
        <v>0</v>
      </c>
      <c r="AS32" s="4">
        <f t="shared" si="11"/>
        <v>0</v>
      </c>
      <c r="AT32" s="4">
        <f t="shared" si="11"/>
        <v>0</v>
      </c>
      <c r="AU32" s="4">
        <f t="shared" si="11"/>
        <v>0</v>
      </c>
      <c r="AV32" s="4">
        <f t="shared" si="11"/>
        <v>0</v>
      </c>
      <c r="AW32" s="4">
        <f t="shared" si="11"/>
        <v>0</v>
      </c>
      <c r="AX32" s="4">
        <f t="shared" si="11"/>
        <v>0</v>
      </c>
      <c r="AY32" s="4">
        <f t="shared" si="11"/>
        <v>0</v>
      </c>
      <c r="AZ32" s="4">
        <f t="shared" si="11"/>
        <v>0</v>
      </c>
      <c r="BA32" s="95">
        <f t="shared" si="11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 t="shared" si="11"/>
        <v>0</v>
      </c>
      <c r="AO33" s="4">
        <f t="shared" si="11"/>
        <v>0</v>
      </c>
      <c r="AP33" s="4">
        <f t="shared" si="11"/>
        <v>0</v>
      </c>
      <c r="AQ33" s="4">
        <f t="shared" si="11"/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t="shared" si="11"/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tabSelected="1"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9" sqref="D9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9" t="s">
        <v>100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 t="s">
        <v>95</v>
      </c>
      <c r="M5" s="133"/>
      <c r="N5" s="134"/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 t="s">
        <v>54</v>
      </c>
      <c r="C6" s="112"/>
      <c r="D6" s="151" t="s">
        <v>95</v>
      </c>
      <c r="E6" s="151" t="s">
        <v>96</v>
      </c>
      <c r="F6" s="114"/>
      <c r="G6" s="151" t="s">
        <v>99</v>
      </c>
      <c r="H6" s="39" t="str">
        <f>IF(COUNTA(AK6)&gt;0,IF(COUNTA(L6:AK6)&lt;classé,"Non","Oui"),"Non")</f>
        <v>Non</v>
      </c>
      <c r="I6" s="115">
        <f>SUM(L6:AK6)-SUM(AN6:BA6)+K6</f>
        <v>84</v>
      </c>
      <c r="J6" s="116"/>
      <c r="K6" s="145">
        <f>COUNTIF(L$5:AK$5,$D6)*2</f>
        <v>2</v>
      </c>
      <c r="L6" s="118">
        <v>50</v>
      </c>
      <c r="M6" s="119">
        <v>32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/>
      <c r="AK6" s="123"/>
      <c r="AL6" s="4">
        <f>MAX(L6:AK6)</f>
        <v>50</v>
      </c>
      <c r="AM6" s="5">
        <f aca="true" t="shared" si="0" ref="AM6:AM24">COUNTA(L6:AK6)</f>
        <v>2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</row>
    <row r="7" spans="1:54" s="97" customFormat="1" ht="24.75" customHeight="1">
      <c r="A7" s="39">
        <f aca="true" t="shared" si="2" ref="A7:A35">A6+1</f>
        <v>2</v>
      </c>
      <c r="B7" s="51"/>
      <c r="C7" s="56"/>
      <c r="D7" s="150" t="s">
        <v>55</v>
      </c>
      <c r="E7" s="150" t="s">
        <v>56</v>
      </c>
      <c r="F7" s="58"/>
      <c r="G7" s="150" t="s">
        <v>33</v>
      </c>
      <c r="H7" s="39" t="str">
        <f>IF(COUNTA(AK7)&gt;0,IF(COUNTA(L7:AK7)&lt;classé,"Non","Oui"),"Non")</f>
        <v>Non</v>
      </c>
      <c r="I7" s="14">
        <f>SUM(L7:AK7)-SUM(AN7:BA7)+K7</f>
        <v>82</v>
      </c>
      <c r="J7" s="117"/>
      <c r="K7" s="145">
        <f>COUNTIF(L$5:AK$5,$D7)*2</f>
        <v>0</v>
      </c>
      <c r="L7" s="15">
        <v>32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>MAX(L7:AK7)</f>
        <v>50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 t="s">
        <v>54</v>
      </c>
      <c r="C8" s="56"/>
      <c r="D8" s="150" t="s">
        <v>97</v>
      </c>
      <c r="E8" s="150" t="s">
        <v>98</v>
      </c>
      <c r="F8" s="58"/>
      <c r="G8" s="150" t="s">
        <v>99</v>
      </c>
      <c r="H8" s="39" t="str">
        <f>IF(COUNTA(AK8)&gt;0,IF(COUNTA(L8:AK8)&lt;classé,"Non","Oui"),"Non")</f>
        <v>Non</v>
      </c>
      <c r="I8" s="14">
        <f>SUM(L8:AK8)-SUM(AN8:BA8)+K8</f>
        <v>80</v>
      </c>
      <c r="J8" s="117"/>
      <c r="K8" s="145">
        <f>COUNTIF(L$5:AK$5,$D8)*2</f>
        <v>0</v>
      </c>
      <c r="L8" s="15">
        <v>40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>MAX(L8:AK8)</f>
        <v>40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 t="shared" si="2"/>
        <v>4</v>
      </c>
      <c r="B9" s="51"/>
      <c r="C9" s="56"/>
      <c r="D9" s="57"/>
      <c r="E9" s="57"/>
      <c r="F9" s="58"/>
      <c r="G9" s="57"/>
      <c r="H9" s="39" t="str">
        <f>IF(COUNTA(AK9)&gt;0,IF(COUNTA(L9:AK9)&lt;classé,"Non","Oui"),"Non")</f>
        <v>Non</v>
      </c>
      <c r="I9" s="14">
        <f>SUM(L9:AK9)-SUM(AN9:BA9)+K9</f>
        <v>0</v>
      </c>
      <c r="J9" s="117"/>
      <c r="K9" s="145">
        <f>COUNTIF(L$5:AK$5,$D9)*2</f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0</v>
      </c>
      <c r="AM9" s="5">
        <f t="shared" si="0"/>
        <v>0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 t="shared" si="2"/>
        <v>5</v>
      </c>
      <c r="B10" s="51"/>
      <c r="C10" s="56"/>
      <c r="D10" s="150"/>
      <c r="E10" s="57"/>
      <c r="F10" s="58"/>
      <c r="G10" s="150"/>
      <c r="H10" s="39" t="str">
        <f>IF(COUNTA(AK10)&gt;0,IF(COUNTA(L10:AK10)&lt;classé,"Non","Oui"),"Non")</f>
        <v>Non</v>
      </c>
      <c r="I10" s="14">
        <f>SUM(L10:AK10)-SUM(AN10:BA10)+K10</f>
        <v>0</v>
      </c>
      <c r="J10" s="117"/>
      <c r="K10" s="145">
        <f>COUNTIF(L$5:AK$5,$D10)*2</f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>MAX(L10:AK10)</f>
        <v>0</v>
      </c>
      <c r="AM10" s="5">
        <f t="shared" si="0"/>
        <v>0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2"/>
        <v>6</v>
      </c>
      <c r="B11" s="51"/>
      <c r="C11" s="56"/>
      <c r="D11" s="150"/>
      <c r="E11" s="57"/>
      <c r="F11" s="58"/>
      <c r="G11" s="150"/>
      <c r="H11" s="39" t="str">
        <f>IF(COUNTA(AK11)&gt;0,IF(COUNTA(L11:AK11)&lt;classé,"Non","Oui"),"Non")</f>
        <v>Non</v>
      </c>
      <c r="I11" s="14">
        <f>SUM(L11:AK11)-SUM(AN11:BA11)+K11</f>
        <v>0</v>
      </c>
      <c r="J11" s="117"/>
      <c r="K11" s="145">
        <f>COUNTIF(L$5:AK$5,$D11)*2</f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0</v>
      </c>
      <c r="AM11" s="5">
        <f t="shared" si="0"/>
        <v>0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2"/>
        <v>7</v>
      </c>
      <c r="B12" s="51"/>
      <c r="C12" s="56"/>
      <c r="D12" s="150"/>
      <c r="E12" s="57"/>
      <c r="F12" s="58"/>
      <c r="G12" s="150"/>
      <c r="H12" s="39" t="str">
        <f>IF(COUNTA(AK12)&gt;0,IF(COUNTA(L12:AK12)&lt;classé,"Non","Oui"),"Non")</f>
        <v>Non</v>
      </c>
      <c r="I12" s="14">
        <f>SUM(L12:AK12)-SUM(AN12:BA12)+K12</f>
        <v>0</v>
      </c>
      <c r="J12" s="117"/>
      <c r="K12" s="145">
        <f>COUNTIF(L$5:AK$5,$D12)*2</f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0</v>
      </c>
      <c r="AM12" s="5">
        <f t="shared" si="0"/>
        <v>0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 t="shared" si="2"/>
        <v>8</v>
      </c>
      <c r="B13" s="51"/>
      <c r="C13" s="56"/>
      <c r="D13" s="150"/>
      <c r="E13" s="57"/>
      <c r="F13" s="58"/>
      <c r="G13" s="150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5">
        <f>COUNTIF(L$5:AK$5,$D13)*2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39">
        <f t="shared" si="2"/>
        <v>9</v>
      </c>
      <c r="B14" s="51"/>
      <c r="C14" s="56"/>
      <c r="D14" s="150"/>
      <c r="E14" s="57"/>
      <c r="F14" s="58"/>
      <c r="G14" s="150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5">
        <f>COUNTIF(L$5:AK$5,$D14)*2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39">
        <f t="shared" si="2"/>
        <v>10</v>
      </c>
      <c r="B15" s="51"/>
      <c r="C15" s="56"/>
      <c r="D15" s="150"/>
      <c r="E15" s="57"/>
      <c r="F15" s="58"/>
      <c r="G15" s="150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5">
        <f>COUNTIF(L$5:AK$5,$D15)*2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39">
        <f t="shared" si="2"/>
        <v>11</v>
      </c>
      <c r="B16" s="51"/>
      <c r="C16" s="56"/>
      <c r="D16" s="150"/>
      <c r="E16" s="57"/>
      <c r="F16" s="58"/>
      <c r="G16" s="150"/>
      <c r="H16" s="39" t="str">
        <f>IF(COUNTA(AK16)&gt;0,IF(COUNTA(L16:AK16)&lt;classé,"Non","Oui"),"Non")</f>
        <v>Non</v>
      </c>
      <c r="I16" s="14">
        <f>SUM(L16:AK16)-SUM(AN16:BA16)+K16</f>
        <v>0</v>
      </c>
      <c r="J16" s="117"/>
      <c r="K16" s="145">
        <f>COUNTIF(L$5:AK$5,$D16)*2</f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>MAX(L16:AK16)</f>
        <v>0</v>
      </c>
      <c r="AM16" s="5">
        <f t="shared" si="0"/>
        <v>0</v>
      </c>
      <c r="AN16" s="94">
        <f aca="true" t="shared" si="3" ref="AN16:BA33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39">
        <f t="shared" si="2"/>
        <v>12</v>
      </c>
      <c r="B17" s="51"/>
      <c r="C17" s="56"/>
      <c r="D17" s="150"/>
      <c r="E17" s="57"/>
      <c r="F17" s="58"/>
      <c r="G17" s="150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5">
        <f>COUNTIF(L$5:AK$5,$D17)*2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>
      <c r="A18" s="39">
        <f t="shared" si="2"/>
        <v>13</v>
      </c>
      <c r="B18" s="51"/>
      <c r="C18" s="56"/>
      <c r="D18" s="150"/>
      <c r="E18" s="57"/>
      <c r="F18" s="58"/>
      <c r="G18" s="150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5">
        <f>COUNTIF(L$5:AK$5,$D18)*2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>
      <c r="A19" s="39">
        <f t="shared" si="2"/>
        <v>14</v>
      </c>
      <c r="B19" s="51"/>
      <c r="C19" s="56"/>
      <c r="D19" s="150"/>
      <c r="E19" s="57"/>
      <c r="F19" s="58"/>
      <c r="G19" s="150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5">
        <f>COUNTIF(L$5:AK$5,$D19)*2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>
      <c r="A20" s="39">
        <f t="shared" si="2"/>
        <v>15</v>
      </c>
      <c r="B20" s="51"/>
      <c r="C20" s="56"/>
      <c r="D20" s="150"/>
      <c r="E20" s="57"/>
      <c r="F20" s="58"/>
      <c r="G20" s="150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5">
        <f>COUNTIF(L$5:AK$5,$D20)*2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>
      <c r="A21" s="39">
        <f t="shared" si="2"/>
        <v>16</v>
      </c>
      <c r="B21" s="51"/>
      <c r="C21" s="56"/>
      <c r="D21" s="150"/>
      <c r="E21" s="57"/>
      <c r="F21" s="58"/>
      <c r="G21" s="150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5">
        <f>COUNTIF(L$5:AK$5,$D21)*2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>
      <c r="A22" s="39">
        <f t="shared" si="2"/>
        <v>17</v>
      </c>
      <c r="B22" s="51"/>
      <c r="C22" s="56"/>
      <c r="D22" s="150"/>
      <c r="E22" s="57"/>
      <c r="F22" s="58"/>
      <c r="G22" s="150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5">
        <f>COUNTIF(L$5:AK$5,$D22)*2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>
      <c r="A23" s="39">
        <f t="shared" si="2"/>
        <v>18</v>
      </c>
      <c r="B23" s="51"/>
      <c r="C23" s="56"/>
      <c r="D23" s="150"/>
      <c r="E23" s="57"/>
      <c r="F23" s="58"/>
      <c r="G23" s="150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>
      <c r="A24" s="39">
        <f t="shared" si="2"/>
        <v>19</v>
      </c>
      <c r="B24" s="51"/>
      <c r="C24" s="56"/>
      <c r="D24" s="150"/>
      <c r="E24" s="57"/>
      <c r="F24" s="58"/>
      <c r="G24" s="150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8.5" customHeight="1">
      <c r="A25" s="39">
        <f t="shared" si="2"/>
        <v>20</v>
      </c>
      <c r="B25" s="51"/>
      <c r="C25" s="56"/>
      <c r="D25" s="150"/>
      <c r="E25" s="57"/>
      <c r="F25" s="58"/>
      <c r="G25" s="150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8.5" customHeight="1">
      <c r="A26" s="39">
        <f t="shared" si="2"/>
        <v>21</v>
      </c>
      <c r="B26" s="51"/>
      <c r="C26" s="56"/>
      <c r="D26" s="150"/>
      <c r="E26" s="57"/>
      <c r="F26" s="58"/>
      <c r="G26" s="150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8.5" customHeight="1">
      <c r="A27" s="39">
        <f t="shared" si="2"/>
        <v>22</v>
      </c>
      <c r="B27" s="51"/>
      <c r="C27" s="56"/>
      <c r="D27" s="150"/>
      <c r="E27" s="57"/>
      <c r="F27" s="58"/>
      <c r="G27" s="150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8.5" customHeight="1">
      <c r="A28" s="39">
        <f t="shared" si="2"/>
        <v>23</v>
      </c>
      <c r="B28" s="51"/>
      <c r="C28" s="56"/>
      <c r="D28" s="150"/>
      <c r="E28" s="57"/>
      <c r="F28" s="58"/>
      <c r="G28" s="150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8.5" customHeight="1">
      <c r="A29" s="39">
        <f t="shared" si="2"/>
        <v>24</v>
      </c>
      <c r="B29" s="51"/>
      <c r="C29" s="56"/>
      <c r="D29" s="150"/>
      <c r="E29" s="57"/>
      <c r="F29" s="58"/>
      <c r="G29" s="150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8.5" customHeight="1">
      <c r="A30" s="39">
        <f t="shared" si="2"/>
        <v>25</v>
      </c>
      <c r="B30" s="51"/>
      <c r="C30" s="56"/>
      <c r="D30" s="150"/>
      <c r="E30" s="57"/>
      <c r="F30" s="58"/>
      <c r="G30" s="150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8.5" customHeight="1">
      <c r="A31" s="39">
        <f t="shared" si="2"/>
        <v>26</v>
      </c>
      <c r="B31" s="51"/>
      <c r="C31" s="56"/>
      <c r="D31" s="150"/>
      <c r="E31" s="57"/>
      <c r="F31" s="58"/>
      <c r="G31" s="150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8.5" customHeight="1">
      <c r="A32" s="39">
        <f t="shared" si="2"/>
        <v>27</v>
      </c>
      <c r="B32" s="51"/>
      <c r="C32" s="56"/>
      <c r="D32" s="150"/>
      <c r="E32" s="57"/>
      <c r="F32" s="58"/>
      <c r="G32" s="150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8.5" customHeight="1">
      <c r="A33" s="39">
        <f t="shared" si="2"/>
        <v>28</v>
      </c>
      <c r="B33" s="51"/>
      <c r="C33" s="56"/>
      <c r="D33" s="150"/>
      <c r="E33" s="57"/>
      <c r="F33" s="58"/>
      <c r="G33" s="150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</row>
    <row r="34" spans="1:54" s="97" customFormat="1" ht="28.5" customHeight="1">
      <c r="A34" s="39">
        <f t="shared" si="2"/>
        <v>29</v>
      </c>
      <c r="B34" s="51"/>
      <c r="C34" s="56"/>
      <c r="D34" s="150"/>
      <c r="E34" s="57"/>
      <c r="F34" s="58"/>
      <c r="G34" s="150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5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</row>
    <row r="35" spans="1:54" s="97" customFormat="1" ht="28.5" customHeight="1" thickBot="1">
      <c r="A35" s="39">
        <f t="shared" si="2"/>
        <v>30</v>
      </c>
      <c r="B35" s="51"/>
      <c r="C35" s="56"/>
      <c r="D35" s="150"/>
      <c r="E35" s="57"/>
      <c r="F35" s="58"/>
      <c r="G35" s="150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  <c r="AS35" s="4">
        <f t="shared" si="6"/>
        <v>0</v>
      </c>
      <c r="AT35" s="4">
        <f t="shared" si="6"/>
        <v>0</v>
      </c>
      <c r="AU35" s="4">
        <f t="shared" si="6"/>
        <v>0</v>
      </c>
      <c r="AV35" s="4">
        <f t="shared" si="6"/>
        <v>0</v>
      </c>
      <c r="AW35" s="4">
        <f t="shared" si="6"/>
        <v>0</v>
      </c>
      <c r="AX35" s="4">
        <f t="shared" si="6"/>
        <v>0</v>
      </c>
      <c r="AY35" s="4">
        <f t="shared" si="6"/>
        <v>0</v>
      </c>
      <c r="AZ35" s="4">
        <f t="shared" si="6"/>
        <v>0</v>
      </c>
      <c r="BA35" s="95">
        <f t="shared" si="6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3</v>
      </c>
      <c r="M36" s="88">
        <f>COUNT(M$6:M35)</f>
        <v>3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7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7" t="s">
        <v>10</v>
      </c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0" t="s">
        <v>21</v>
      </c>
      <c r="K3" s="164" t="s">
        <v>24</v>
      </c>
      <c r="L3" s="163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7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1"/>
      <c r="K4" s="165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2"/>
      <c r="K5" s="166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4"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ask-s</cp:lastModifiedBy>
  <cp:lastPrinted>2018-09-30T15:42:36Z</cp:lastPrinted>
  <dcterms:created xsi:type="dcterms:W3CDTF">2000-07-20T15:00:17Z</dcterms:created>
  <dcterms:modified xsi:type="dcterms:W3CDTF">2020-03-02T14:09:55Z</dcterms:modified>
  <cp:category/>
  <cp:version/>
  <cp:contentType/>
  <cp:contentStatus/>
</cp:coreProperties>
</file>